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205" windowWidth="15135" windowHeight="5250" activeTab="1"/>
  </bookViews>
  <sheets>
    <sheet name="Index" sheetId="12" r:id="rId1"/>
    <sheet name="QLTEF" sheetId="7" r:id="rId2"/>
    <sheet name="QLF" sheetId="9" r:id="rId3"/>
    <sheet name="QDBF" sheetId="13" r:id="rId4"/>
    <sheet name="QGF" sheetId="5" r:id="rId5"/>
    <sheet name="QIF" sheetId="6" r:id="rId6"/>
    <sheet name="QTSF" sheetId="8" r:id="rId7"/>
    <sheet name="QEFOF" sheetId="4" r:id="rId8"/>
    <sheet name="QGSF" sheetId="10" r:id="rId9"/>
    <sheet name="QMAF" sheetId="11" r:id="rId10"/>
  </sheets>
  <externalReferences>
    <externalReference r:id="rId11"/>
    <externalReference r:id="rId12"/>
  </externalReferences>
  <definedNames>
    <definedName name="_Fill" localSheetId="0" hidden="1">[1]PANDU!#REF!</definedName>
    <definedName name="_Fill" localSheetId="3" hidden="1">[1]PANDU!#REF!</definedName>
    <definedName name="_Fill" localSheetId="9" hidden="1">[1]PANDU!#REF!</definedName>
    <definedName name="_Fill" hidden="1">[1]PANDU!#REF!</definedName>
    <definedName name="_xlnm._FilterDatabase" localSheetId="3" hidden="1">QDBF!$A$18:$H$19</definedName>
    <definedName name="_xlnm._FilterDatabase" localSheetId="7" hidden="1">QEFOF!$A$15:$G$22</definedName>
    <definedName name="_xlnm._FilterDatabase" localSheetId="5" hidden="1">QIF!$A$17:$H$68</definedName>
    <definedName name="_xlnm._FilterDatabase" localSheetId="2" hidden="1">QLF!$A$32:$H$35</definedName>
    <definedName name="_xlnm._FilterDatabase" localSheetId="1" hidden="1">QLTEF!$A$17:$H$42</definedName>
    <definedName name="_xlnm._FilterDatabase" localSheetId="9" hidden="1">QMAF!$A$23:$G$25</definedName>
    <definedName name="_xlnm._FilterDatabase" localSheetId="6" hidden="1">QTSF!$A$17:$H$42</definedName>
    <definedName name="_Key1" localSheetId="0" hidden="1">'[2]G-Sec Yld'!#REF!</definedName>
    <definedName name="_Key1" localSheetId="3" hidden="1">'[2]G-Sec Yld'!#REF!</definedName>
    <definedName name="_Key1" localSheetId="9" hidden="1">'[2]G-Sec Yld'!#REF!</definedName>
    <definedName name="_Key1" hidden="1">'[2]G-Sec Yld'!#REF!</definedName>
    <definedName name="_Key2" localSheetId="0" hidden="1">'[2]G-Sec Yld'!#REF!</definedName>
    <definedName name="_Key2" localSheetId="3" hidden="1">'[2]G-Sec Yld'!#REF!</definedName>
    <definedName name="_Key2" localSheetId="9" hidden="1">'[2]G-Sec Yld'!#REF!</definedName>
    <definedName name="_Key2" hidden="1">'[2]G-Sec Yld'!#REF!</definedName>
    <definedName name="_Order1" hidden="1">255</definedName>
    <definedName name="_Order2" hidden="1">255</definedName>
    <definedName name="_Sort" localSheetId="3" hidden="1">'[2]G-Sec Yld'!#REF!</definedName>
    <definedName name="_Sort" localSheetId="9" hidden="1">'[2]G-Sec Yld'!#REF!</definedName>
    <definedName name="_Sort" hidden="1">'[2]G-Sec Yld'!#REF!</definedName>
    <definedName name="BLPH4" localSheetId="3" hidden="1">#REF!</definedName>
    <definedName name="BLPH4" localSheetId="9" hidden="1">#REF!</definedName>
    <definedName name="BLPH4" hidden="1">#REF!</definedName>
    <definedName name="Index">Index!$C$11</definedName>
    <definedName name="_xlnm.Print_Area" localSheetId="3">QDBF!$B$1:$H$69</definedName>
    <definedName name="_xlnm.Print_Area" localSheetId="4">QGF!$B$1:$F$52</definedName>
    <definedName name="_xlnm.Print_Area" localSheetId="2">QLF!$B$1:$H$79</definedName>
    <definedName name="Start_10" localSheetId="3">#REF!</definedName>
    <definedName name="Start_10">#REF!</definedName>
    <definedName name="Start_11" localSheetId="3">#REF!</definedName>
    <definedName name="Start_11">#REF!</definedName>
    <definedName name="Start_12" localSheetId="3">#REF!</definedName>
    <definedName name="Start_12">#REF!</definedName>
    <definedName name="Start_13" localSheetId="3">#REF!</definedName>
    <definedName name="Start_13">#REF!</definedName>
    <definedName name="Start_2" localSheetId="3">#REF!</definedName>
    <definedName name="Start_2">#REF!</definedName>
    <definedName name="Start_3" localSheetId="3">#REF!</definedName>
    <definedName name="Start_3">#REF!</definedName>
    <definedName name="Start_4" localSheetId="3">#REF!</definedName>
    <definedName name="Start_4">#REF!</definedName>
    <definedName name="Start_5" localSheetId="3">#REF!</definedName>
    <definedName name="Start_5">#REF!</definedName>
    <definedName name="Start_6" localSheetId="3">#REF!</definedName>
    <definedName name="Start_6">#REF!</definedName>
    <definedName name="Start_7" localSheetId="3">#REF!</definedName>
    <definedName name="Start_7">#REF!</definedName>
    <definedName name="Start_8" localSheetId="3">#REF!</definedName>
    <definedName name="Start_8">#REF!</definedName>
    <definedName name="Start_9" localSheetId="3">#REF!</definedName>
    <definedName name="Start_9">#REF!</definedName>
    <definedName name="Z_56F0C1EE_4A2F_4255_8E38_04C2B2533E00_.wvu.PrintArea" localSheetId="4" hidden="1">QGF!$E$12:$F$28</definedName>
    <definedName name="Z_56F0C1EE_4A2F_4255_8E38_04C2B2533E00_.wvu.Rows" localSheetId="4" hidden="1">QGF!#REF!</definedName>
    <definedName name="Z_56F0C1EE_4A2F_4255_8E38_04C2B2533E00_.wvu.Rows" localSheetId="5" hidden="1">QIF!#REF!</definedName>
    <definedName name="Z_56F0C1EE_4A2F_4255_8E38_04C2B2533E00_.wvu.Rows" localSheetId="1" hidden="1">QLTEF!#REF!</definedName>
    <definedName name="Z_56F0C1EE_4A2F_4255_8E38_04C2B2533E00_.wvu.Rows" localSheetId="6" hidden="1">QTSF!#REF!</definedName>
    <definedName name="Z_63CF9BA8_D654_4B70_88AB_B1B5D2DDFC5F_.wvu.PrintArea" localSheetId="4" hidden="1">QGF!$E$12:$F$28</definedName>
    <definedName name="Z_63CF9BA8_D654_4B70_88AB_B1B5D2DDFC5F_.wvu.Rows" localSheetId="4" hidden="1">QGF!#REF!</definedName>
    <definedName name="Z_63CF9BA8_D654_4B70_88AB_B1B5D2DDFC5F_.wvu.Rows" localSheetId="5" hidden="1">QIF!#REF!</definedName>
    <definedName name="Z_63CF9BA8_D654_4B70_88AB_B1B5D2DDFC5F_.wvu.Rows" localSheetId="1" hidden="1">QLTEF!#REF!</definedName>
    <definedName name="Z_63CF9BA8_D654_4B70_88AB_B1B5D2DDFC5F_.wvu.Rows" localSheetId="6" hidden="1">QTSF!#REF!</definedName>
    <definedName name="Z_D4B24DE5_C236_4AE5_A6F4_EFEC972ABFF3_.wvu.PrintArea" localSheetId="4" hidden="1">QGF!$E$12:$F$28</definedName>
    <definedName name="Z_D4B24DE5_C236_4AE5_A6F4_EFEC972ABFF3_.wvu.Rows" localSheetId="4" hidden="1">QGF!#REF!</definedName>
    <definedName name="Z_D4B24DE5_C236_4AE5_A6F4_EFEC972ABFF3_.wvu.Rows" localSheetId="5" hidden="1">QIF!#REF!</definedName>
    <definedName name="Z_D4B24DE5_C236_4AE5_A6F4_EFEC972ABFF3_.wvu.Rows" localSheetId="1" hidden="1">QLTEF!#REF!</definedName>
    <definedName name="Z_D4B24DE5_C236_4AE5_A6F4_EFEC972ABFF3_.wvu.Rows" localSheetId="6" hidden="1">QTSF!#REF!</definedName>
  </definedNames>
  <calcPr calcId="144525"/>
</workbook>
</file>

<file path=xl/calcChain.xml><?xml version="1.0" encoding="utf-8"?>
<calcChain xmlns="http://schemas.openxmlformats.org/spreadsheetml/2006/main">
  <c r="A21" i="13" l="1"/>
  <c r="A20" i="13"/>
  <c r="A41" i="9" l="1"/>
  <c r="A58" i="7" l="1"/>
  <c r="A18" i="8" l="1"/>
  <c r="A33" i="9" l="1"/>
  <c r="A25" i="11" l="1"/>
  <c r="A24" i="11"/>
  <c r="A18" i="11"/>
  <c r="A17" i="11"/>
  <c r="A16" i="11"/>
  <c r="B10" i="11"/>
  <c r="B10" i="10"/>
  <c r="A22" i="4"/>
  <c r="A21" i="4"/>
  <c r="A20" i="4"/>
  <c r="A19" i="4"/>
  <c r="A18" i="4"/>
  <c r="A17" i="4"/>
  <c r="A16" i="4"/>
  <c r="B10" i="4"/>
  <c r="A37" i="8"/>
  <c r="A26" i="8"/>
  <c r="A20" i="8"/>
  <c r="A35" i="8"/>
  <c r="A23" i="8"/>
  <c r="A40" i="8"/>
  <c r="A30" i="8"/>
  <c r="A29" i="8"/>
  <c r="A31" i="8"/>
  <c r="A24" i="8"/>
  <c r="A19" i="8"/>
  <c r="A38" i="8"/>
  <c r="A22" i="8"/>
  <c r="A36" i="8"/>
  <c r="A28" i="8"/>
  <c r="A39" i="8"/>
  <c r="A21" i="8"/>
  <c r="A41" i="8"/>
  <c r="A33" i="8"/>
  <c r="A34" i="8"/>
  <c r="A32" i="8"/>
  <c r="A27" i="8"/>
  <c r="A42" i="8"/>
  <c r="A25" i="8"/>
  <c r="B10" i="8"/>
  <c r="A42" i="6"/>
  <c r="A25" i="6"/>
  <c r="A29" i="6"/>
  <c r="A35" i="6"/>
  <c r="A33" i="6"/>
  <c r="A47" i="6"/>
  <c r="A46" i="6"/>
  <c r="A43" i="6"/>
  <c r="A55" i="6"/>
  <c r="A67" i="6"/>
  <c r="A65" i="6"/>
  <c r="A52" i="6"/>
  <c r="A37" i="6"/>
  <c r="A68" i="6"/>
  <c r="A31" i="6"/>
  <c r="A32" i="6"/>
  <c r="A19" i="6"/>
  <c r="A64" i="6"/>
  <c r="A24" i="6"/>
  <c r="A50" i="6"/>
  <c r="A54" i="6"/>
  <c r="A20" i="6"/>
  <c r="A51" i="6"/>
  <c r="A39" i="6"/>
  <c r="A56" i="6"/>
  <c r="A63" i="6"/>
  <c r="A58" i="6"/>
  <c r="A60" i="6"/>
  <c r="A61" i="6"/>
  <c r="A26" i="6"/>
  <c r="A62" i="6"/>
  <c r="A44" i="6"/>
  <c r="A36" i="6"/>
  <c r="A21" i="6"/>
  <c r="A27" i="6"/>
  <c r="A57" i="6"/>
  <c r="A49" i="6"/>
  <c r="A22" i="6"/>
  <c r="A40" i="6"/>
  <c r="A23" i="6"/>
  <c r="A41" i="6"/>
  <c r="A38" i="6"/>
  <c r="A45" i="6"/>
  <c r="A59" i="6"/>
  <c r="A48" i="6"/>
  <c r="A28" i="6"/>
  <c r="A53" i="6"/>
  <c r="A34" i="6"/>
  <c r="A30" i="6"/>
  <c r="A18" i="6"/>
  <c r="A66" i="6"/>
  <c r="B10" i="6"/>
  <c r="B10" i="5"/>
  <c r="A32" i="13"/>
  <c r="A19" i="13"/>
  <c r="B10" i="13"/>
  <c r="A40" i="9"/>
  <c r="A34" i="9"/>
  <c r="A35" i="9"/>
  <c r="A26" i="9"/>
  <c r="A27" i="9"/>
  <c r="B10" i="9"/>
  <c r="A36" i="7"/>
  <c r="A26" i="7"/>
  <c r="A19" i="7"/>
  <c r="A33" i="7"/>
  <c r="A29" i="7"/>
  <c r="A39" i="7"/>
  <c r="A30" i="7"/>
  <c r="A23" i="7"/>
  <c r="A25" i="7"/>
  <c r="A35" i="7"/>
  <c r="A20" i="7"/>
  <c r="A38" i="7"/>
  <c r="A22" i="7"/>
  <c r="A34" i="7"/>
  <c r="A28" i="7"/>
  <c r="A40" i="7"/>
  <c r="A21" i="7"/>
  <c r="A41" i="7"/>
  <c r="A32" i="7"/>
  <c r="A37" i="7"/>
  <c r="A31" i="7"/>
  <c r="A27" i="7"/>
  <c r="A42" i="7"/>
  <c r="A24" i="7"/>
  <c r="A18" i="7"/>
  <c r="B10" i="7"/>
  <c r="A8" i="12"/>
  <c r="B19" i="7" l="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alcChain>
</file>

<file path=xl/sharedStrings.xml><?xml version="1.0" encoding="utf-8"?>
<sst xmlns="http://schemas.openxmlformats.org/spreadsheetml/2006/main" count="1111" uniqueCount="407">
  <si>
    <t>Quantum Mutual Fund</t>
  </si>
  <si>
    <t>Quantum Asset Management Company Private Limited</t>
  </si>
  <si>
    <r>
      <t xml:space="preserve">Registered Office: </t>
    </r>
    <r>
      <rPr>
        <sz val="10"/>
        <rFont val="Arial"/>
        <family val="2"/>
      </rPr>
      <t>505, Regent Chambers, 5th Floor, Nariman Point, Mumbai-400 021</t>
    </r>
  </si>
  <si>
    <t>Sr.No.</t>
  </si>
  <si>
    <t>Name of Instrument</t>
  </si>
  <si>
    <t>Quantity</t>
  </si>
  <si>
    <t>% to NAV</t>
  </si>
  <si>
    <t>a)</t>
  </si>
  <si>
    <t>Listed /Awaiting listing on Stock Exchanges</t>
  </si>
  <si>
    <t>NIL</t>
  </si>
  <si>
    <t>b)</t>
  </si>
  <si>
    <t>Privately Placed/Unlisted</t>
  </si>
  <si>
    <t>c)</t>
  </si>
  <si>
    <t>Securitized Debt Instruments</t>
  </si>
  <si>
    <t>Grand Total</t>
  </si>
  <si>
    <t>Notes:</t>
  </si>
  <si>
    <t>(1)</t>
  </si>
  <si>
    <t>(2)</t>
  </si>
  <si>
    <t>(3)</t>
  </si>
  <si>
    <t>Option wise per unit Net Asset Value are as follows:</t>
  </si>
  <si>
    <t xml:space="preserve">Option </t>
  </si>
  <si>
    <t>Growth Option</t>
  </si>
  <si>
    <t>Dividend Option</t>
  </si>
  <si>
    <t>(4)</t>
  </si>
  <si>
    <t>(5)</t>
  </si>
  <si>
    <t>(6)</t>
  </si>
  <si>
    <t>(7)</t>
  </si>
  <si>
    <t>(8)</t>
  </si>
  <si>
    <t>*</t>
  </si>
  <si>
    <t>Top ten holdings</t>
  </si>
  <si>
    <t>Sr. No.</t>
  </si>
  <si>
    <t>GOLD</t>
  </si>
  <si>
    <t xml:space="preserve">       a)</t>
  </si>
  <si>
    <t xml:space="preserve">       b)</t>
  </si>
  <si>
    <t xml:space="preserve">       c)</t>
  </si>
  <si>
    <t>Net Receivable/(payable)</t>
  </si>
  <si>
    <r>
      <t>Option wise per unit Net Asset Value are as follows</t>
    </r>
    <r>
      <rPr>
        <b/>
        <sz val="10"/>
        <rFont val="Arial"/>
        <family val="2"/>
      </rPr>
      <t>:</t>
    </r>
  </si>
  <si>
    <t>(9)</t>
  </si>
  <si>
    <t>Industry +</t>
  </si>
  <si>
    <t>Unlisted</t>
  </si>
  <si>
    <t>+</t>
  </si>
  <si>
    <t>Industry Classification as recommeded by AMFI</t>
  </si>
  <si>
    <t>Rating</t>
  </si>
  <si>
    <t>Net Receivable / (Payables)</t>
  </si>
  <si>
    <t xml:space="preserve">Growth Option </t>
  </si>
  <si>
    <t>Daily Dividend Reinvestment Option</t>
  </si>
  <si>
    <t>Record Date</t>
  </si>
  <si>
    <t>^</t>
  </si>
  <si>
    <t>Cash &amp; cash Equivalents</t>
  </si>
  <si>
    <t>Total of Debt Instrument</t>
  </si>
  <si>
    <t>Total of Gold</t>
  </si>
  <si>
    <t>Total of all Equity</t>
  </si>
  <si>
    <t>^ Cash &amp; cash Equivalents</t>
  </si>
  <si>
    <t>(10)</t>
  </si>
  <si>
    <t>(11)</t>
  </si>
  <si>
    <t>MONEY MARKET INSTRUEMENTS</t>
  </si>
  <si>
    <t xml:space="preserve">DEBT INSTRUMENTS </t>
  </si>
  <si>
    <t xml:space="preserve">MONEY MARKET INSTRUEMENTS </t>
  </si>
  <si>
    <t>EQUITY &amp; EQUITY RELATED</t>
  </si>
  <si>
    <t>Option</t>
  </si>
  <si>
    <t>Individual</t>
  </si>
  <si>
    <t>Non Individual</t>
  </si>
  <si>
    <t>Auto</t>
  </si>
  <si>
    <t>Software</t>
  </si>
  <si>
    <t>Banks</t>
  </si>
  <si>
    <t>Finance</t>
  </si>
  <si>
    <t>Oil</t>
  </si>
  <si>
    <t>Industrial Capital Goods</t>
  </si>
  <si>
    <t>Consumer Non Durables</t>
  </si>
  <si>
    <t>Cement</t>
  </si>
  <si>
    <t>Power</t>
  </si>
  <si>
    <t>Construction Project</t>
  </si>
  <si>
    <t>Ferrous Metals</t>
  </si>
  <si>
    <t>Telecom - Services</t>
  </si>
  <si>
    <t>Petroleum Products</t>
  </si>
  <si>
    <t>Pharmaceuticals</t>
  </si>
  <si>
    <t>Gas</t>
  </si>
  <si>
    <t>Non - Ferrous Metals</t>
  </si>
  <si>
    <t>Minerals/Mining</t>
  </si>
  <si>
    <t/>
  </si>
  <si>
    <t>Total of Debt instruments</t>
  </si>
  <si>
    <t>DEBT INSTRUEMENTS</t>
  </si>
  <si>
    <t>Collateralised Borrowing &amp; Lending Obligation (CBLO) ^</t>
  </si>
  <si>
    <t>OTHERS</t>
  </si>
  <si>
    <t>Total of Money Market Instruments</t>
  </si>
  <si>
    <t>Ex Dividend NAV On Record Date (Rs.)</t>
  </si>
  <si>
    <t>Total of Debt Instruments</t>
  </si>
  <si>
    <t>Name of the Instrument</t>
  </si>
  <si>
    <t>Total of Exchange Traded Funds</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</si>
  <si>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</si>
  <si>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</si>
  <si>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(12)</t>
  </si>
  <si>
    <t>Quantum Liquid Fund (An Open Ended Liquid Scheme)</t>
  </si>
  <si>
    <t>Quantum Index Fund (An Open Ended Exchange Traded Fund)</t>
  </si>
  <si>
    <t>Quantum Equity Fund of Funds (An Open Ended Equity Fund of Funds Scheme)</t>
  </si>
  <si>
    <t>Dividend declared was on the face value of Rs.10 per unit. Past performance may or may not be sustained in future. After payment of the dividend, the per unit NAV falls to the extent of pay out and statutory levy, if any.</t>
  </si>
  <si>
    <t>Quantum Gold Fund (An Open Ended Exchange Traded Fund -Gold)</t>
  </si>
  <si>
    <t>Chemicals</t>
  </si>
  <si>
    <t>ISIN</t>
  </si>
  <si>
    <t>INE002A01018</t>
  </si>
  <si>
    <t>INE009A01021</t>
  </si>
  <si>
    <t>INE001A01036</t>
  </si>
  <si>
    <t>INE040A01026</t>
  </si>
  <si>
    <t>INE018A01030</t>
  </si>
  <si>
    <t>INE467B01029</t>
  </si>
  <si>
    <t>INE030A01027</t>
  </si>
  <si>
    <t>INE213A01029</t>
  </si>
  <si>
    <t>INE155A01022</t>
  </si>
  <si>
    <t>INE101A01026</t>
  </si>
  <si>
    <t>INE397D01024</t>
  </si>
  <si>
    <t>INE081A01012</t>
  </si>
  <si>
    <t>INE044A01036</t>
  </si>
  <si>
    <t>INE917I01010</t>
  </si>
  <si>
    <t>INE237A01028</t>
  </si>
  <si>
    <t>INE522F01014</t>
  </si>
  <si>
    <t>INE733E01010</t>
  </si>
  <si>
    <t>INE047A01013</t>
  </si>
  <si>
    <t>INE089A01023</t>
  </si>
  <si>
    <t>INE257A01026</t>
  </si>
  <si>
    <t>INE059A01026</t>
  </si>
  <si>
    <t>INE481G01011</t>
  </si>
  <si>
    <t>INE585B01010</t>
  </si>
  <si>
    <t>INE158A01026</t>
  </si>
  <si>
    <t>INE245A01021</t>
  </si>
  <si>
    <t>INE129A01019</t>
  </si>
  <si>
    <t>INE752E01010</t>
  </si>
  <si>
    <t>INE038A01020</t>
  </si>
  <si>
    <t>INE079A01024</t>
  </si>
  <si>
    <t>INE860A01027</t>
  </si>
  <si>
    <t>INE326A01037</t>
  </si>
  <si>
    <t>INE012A01025</t>
  </si>
  <si>
    <t>INE029A01011</t>
  </si>
  <si>
    <t>INE154A01025</t>
  </si>
  <si>
    <t>INE053A01029</t>
  </si>
  <si>
    <t>INE877F01012</t>
  </si>
  <si>
    <t>INE092A01019</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</si>
  <si>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</si>
  <si>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</si>
  <si>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Net Dividend per unit (Rs.)                                                (Post Dividend Distribution Tax)</t>
  </si>
  <si>
    <t>INF082J01010</t>
  </si>
  <si>
    <t>INF082J01028</t>
  </si>
  <si>
    <t>INF082J01036</t>
  </si>
  <si>
    <t>INF082J01127</t>
  </si>
  <si>
    <t>Toll Free Helpline.: 1800 22 3863 I Tel No.: 91-22-61447800 I Fax No.: 91-22-22875923 I E-mail: CustomerCare@QuantumAMC.com I                                                                                                                                                                           Website: www.QuantumMF.com</t>
  </si>
  <si>
    <t xml:space="preserve">Toll Free Helpline.: 1800 22 3863 I Tel No.: 91-22-61447800 I Fax No.: 91-22-22875923 I E-mail: CustomerCare@QuantumAMC.com I                                                                                                               Website: www.QuantumMF.com  </t>
  </si>
  <si>
    <t>INE242A01010</t>
  </si>
  <si>
    <t>Quantum Multi Asset Fund (An Open Ended Fund of Funds Scheme)</t>
  </si>
  <si>
    <t>Quantum Long Term Equity Fund (An Open Ended  Equity Scheme)</t>
  </si>
  <si>
    <t>Quantum Tax Saving Fund (An Open Ended Equity Linked Savings Scheme with lock-in period of 3 years)</t>
  </si>
  <si>
    <t>Market/ Fair Value ( Rs. in Lakhs)</t>
  </si>
  <si>
    <t>Quantum Gold Savings Fund (An Open Ended Fund of Fund Scheme)</t>
  </si>
  <si>
    <t>Quantum Gold Fund</t>
  </si>
  <si>
    <t>Scheme Full Name</t>
  </si>
  <si>
    <t>Scheme Code</t>
  </si>
  <si>
    <t>Quantum Long Term Equity Fund</t>
  </si>
  <si>
    <t>QLTEF</t>
  </si>
  <si>
    <t>Quantum Liquid Fund</t>
  </si>
  <si>
    <t>QLF</t>
  </si>
  <si>
    <t>QGF</t>
  </si>
  <si>
    <t>Quantum Index Fund</t>
  </si>
  <si>
    <t>QIF</t>
  </si>
  <si>
    <t>Quantum Tax Saving Fund</t>
  </si>
  <si>
    <t>QTSF</t>
  </si>
  <si>
    <t>Quantum Equity Fund of Funds</t>
  </si>
  <si>
    <t>QEFOF</t>
  </si>
  <si>
    <t>Quantum Gold Savings Fund</t>
  </si>
  <si>
    <t>QGSF</t>
  </si>
  <si>
    <t>Quantum Multi Asset Fund</t>
  </si>
  <si>
    <t>QMAF</t>
  </si>
  <si>
    <t>INE347G01014</t>
  </si>
  <si>
    <t>INE095A01012</t>
  </si>
  <si>
    <t>Certificate of Deposit (CD)</t>
  </si>
  <si>
    <t>INE021A01026</t>
  </si>
  <si>
    <t>Options</t>
  </si>
  <si>
    <t>Sovereign</t>
  </si>
  <si>
    <t>INE075A01022</t>
  </si>
  <si>
    <t>Quantum Gold Fund*</t>
  </si>
  <si>
    <t>100 Gram Bar (0.999 fineness)</t>
  </si>
  <si>
    <t>Quantum Index Fund*</t>
  </si>
  <si>
    <t>MUTUAL FUND UNITS</t>
  </si>
  <si>
    <t>EXCHANGE TRADED FUND UNITS</t>
  </si>
  <si>
    <t>Treasury Bills (T-Bill)</t>
  </si>
  <si>
    <t>Auto Ancillaries</t>
  </si>
  <si>
    <t>INE302A01020</t>
  </si>
  <si>
    <t>d)</t>
  </si>
  <si>
    <t>Reports as on</t>
  </si>
  <si>
    <t xml:space="preserve">Toll Free Helpline.: 1800 22 3863 I Tel No.: 91-22-61447800 I Fax No.: 91-22-22875923 IE-mail: CustomerCare@QuantumAMC.com I             Website: www.QuantumMF.com  </t>
  </si>
  <si>
    <t>INE238A01034</t>
  </si>
  <si>
    <t>INF209K01YY7</t>
  </si>
  <si>
    <t>Total value and Percentage of illiquid Equity shares - NIL</t>
  </si>
  <si>
    <t>The Face Value per unit is Rs.10</t>
  </si>
  <si>
    <t>Investment in Fixed Deposits - NIL</t>
  </si>
  <si>
    <t>Total Commission Paid - NIL</t>
  </si>
  <si>
    <t>The Face Value per unit is Rs. 100</t>
  </si>
  <si>
    <t>The Face Value per unit is Rs. 10</t>
  </si>
  <si>
    <t>Investment in Fixed deposit  - NIL</t>
  </si>
  <si>
    <t>Total value and Percentage of illiquid Securities - NIL</t>
  </si>
  <si>
    <t>CRISIL A1+</t>
  </si>
  <si>
    <t>Bank of Baroda</t>
  </si>
  <si>
    <t>INE256A01028</t>
  </si>
  <si>
    <t>Media &amp; Entertainment</t>
  </si>
  <si>
    <t>1 KG Bar (0.995 fineness)</t>
  </si>
  <si>
    <t>Total of T-Bill</t>
  </si>
  <si>
    <t>Total of CDs</t>
  </si>
  <si>
    <t>INF769K01AX2</t>
  </si>
  <si>
    <t>INE062A01020</t>
  </si>
  <si>
    <t>Total of T-Bills</t>
  </si>
  <si>
    <t>NAV date</t>
  </si>
  <si>
    <t>INE090A01021</t>
  </si>
  <si>
    <t>INF090I01IW2</t>
  </si>
  <si>
    <t>INF179K01VC4</t>
  </si>
  <si>
    <t>INF179K01XQ0</t>
  </si>
  <si>
    <t>INF109K016L0</t>
  </si>
  <si>
    <t>INF200K01UJ5</t>
  </si>
  <si>
    <t>INE028A01039</t>
  </si>
  <si>
    <t>State Bank of India</t>
  </si>
  <si>
    <t>Birla Sun Life Frontline Equity Fund - Growth - Direct Plan*</t>
  </si>
  <si>
    <t>Franklin India High Growth Companies Fund -Direct-Growth*</t>
  </si>
  <si>
    <t>ICICI Prudential Focused Bluechip Equity - Direct Plan-Growth*</t>
  </si>
  <si>
    <t>Mirae Asset India Opportunities Fund-Direct Plan-Growth*</t>
  </si>
  <si>
    <t>HDFC Mid-Cap Opportunities Fund- Direct Plan- Growth Option *</t>
  </si>
  <si>
    <t>The Face Value per unit is Rs.10/-</t>
  </si>
  <si>
    <t>i)</t>
  </si>
  <si>
    <t>Hotels, Resorts And Other Recreational Activities</t>
  </si>
  <si>
    <t>INE669E01016</t>
  </si>
  <si>
    <t>INE669C01036</t>
  </si>
  <si>
    <t>INE528G01019</t>
  </si>
  <si>
    <t>Total of Mutual Fund Units</t>
  </si>
  <si>
    <t>Total of Exchange Traded Fund Units</t>
  </si>
  <si>
    <t>A</t>
  </si>
  <si>
    <t>B</t>
  </si>
  <si>
    <t>Total (A+B)</t>
  </si>
  <si>
    <t>Industry +/ Rating</t>
  </si>
  <si>
    <t>INE323A01026</t>
  </si>
  <si>
    <t>Quantum Dynamic Bond Fund</t>
  </si>
  <si>
    <t>INF082J01176</t>
  </si>
  <si>
    <t>IN0020150028</t>
  </si>
  <si>
    <t>QDBF</t>
  </si>
  <si>
    <t>Monthly Dividend Option</t>
  </si>
  <si>
    <t>For Monthly Dividend Option</t>
  </si>
  <si>
    <t>Government Securities</t>
  </si>
  <si>
    <t>QUANTUM INDEX FUND - ETF</t>
  </si>
  <si>
    <t>QUANTUM GOLD FUND - ETF</t>
  </si>
  <si>
    <t>QLTEFNet Asset:</t>
  </si>
  <si>
    <t>QIFNet Asset:</t>
  </si>
  <si>
    <t>QTSFNet Asset:</t>
  </si>
  <si>
    <t>QUANTUM DYNAMIC BOND FUND - GROWTH OPTION</t>
  </si>
  <si>
    <t>QUANTUM DYNAMIC BOND FUND - MONTHLY DIVIDEND OPTION</t>
  </si>
  <si>
    <t>QUANTUM GOLD SAVINGS FUND - GROWTH OPTION</t>
  </si>
  <si>
    <t>QUANTUM LIQUID FUND - DAILY DIVIDEND OPTION</t>
  </si>
  <si>
    <t>QUANTUM LIQUID FUND - GROWTH OPTION</t>
  </si>
  <si>
    <t>QUANTUM LIQUID FUND - MONTHLY DIVIDEND OPTION</t>
  </si>
  <si>
    <t>QUANTUM LONG TERM EQUITY FUND - DIVIDEND OPTION</t>
  </si>
  <si>
    <t>QUANTUM LONG TERM EQUITY FUND - GROWTH OPTION</t>
  </si>
  <si>
    <t>QUANTUM TAX SAVING FUND - DIVIDEND OPTION</t>
  </si>
  <si>
    <t>QUANTUM TAX SAVING FUND - GROWTH OPTION</t>
  </si>
  <si>
    <t>QUANTUM EQUITY FUND OF FUNDS - DIVIDEND OPTION</t>
  </si>
  <si>
    <t>QUANTUM EQUITY FUND OF FUNDS - GROWTH OPTION</t>
  </si>
  <si>
    <t>QUANTUM MULTI ASSET FUND - GROWTH OPTION</t>
  </si>
  <si>
    <t>QEFF</t>
  </si>
  <si>
    <t>QLFNet Asset:</t>
  </si>
  <si>
    <t>QDBFNet Asset:</t>
  </si>
  <si>
    <t>QGSFINF082J01010</t>
  </si>
  <si>
    <t>QGSFNet Asset:</t>
  </si>
  <si>
    <t>QEFFNet Asset:</t>
  </si>
  <si>
    <t>QMAFNet Asset:</t>
  </si>
  <si>
    <t>Quantum Dynamic Bond Fund (An Open Ended Debt Scheme)</t>
  </si>
  <si>
    <t>INE742F01042</t>
  </si>
  <si>
    <t>Transportation</t>
  </si>
  <si>
    <t>SBI Magnum Multiplier Fund-Direct Plan Growth*</t>
  </si>
  <si>
    <t>Quantum Long Term Equity Fund-Growth Option*</t>
  </si>
  <si>
    <t>Quantum Liquid Fund-Growth Option*</t>
  </si>
  <si>
    <t>Quantum Dynamic Bond Fund-Growth Option*</t>
  </si>
  <si>
    <t>Monthly Dividend Payout Option</t>
  </si>
  <si>
    <t>For Monthly Dividend Payout Option</t>
  </si>
  <si>
    <t>** Thinly Traded/Non Traded Securities as per traded data obtain from FIMMDA trading platform/ NSE/ BSE/CCIL NDS-OM</t>
  </si>
  <si>
    <t>HDFC Capital Builder Fund- Direct Plan- Growth Option *</t>
  </si>
  <si>
    <t>IN002015Z188</t>
  </si>
  <si>
    <t>Commerical Papers (CP)</t>
  </si>
  <si>
    <t>Total of CPs</t>
  </si>
  <si>
    <t>**     Thinly Traded/Non Traded Securities as per traded data obtain from FIMMDA trading platform/ NSE/ BSE/CCIL NDS-OM</t>
  </si>
  <si>
    <t>QUETFGNet Asset:</t>
  </si>
  <si>
    <t>ACC Limited</t>
  </si>
  <si>
    <t>Asian Paints Limited</t>
  </si>
  <si>
    <t>Bajaj Auto Limited</t>
  </si>
  <si>
    <t>Bharat Heavy Electricals Limited</t>
  </si>
  <si>
    <t>Bharat Petroleum Corporation Limited</t>
  </si>
  <si>
    <t>Idea Cellular Limited</t>
  </si>
  <si>
    <t>Bharti Airtel Limited</t>
  </si>
  <si>
    <t>Cipla Limited</t>
  </si>
  <si>
    <t>Coal India Limited</t>
  </si>
  <si>
    <t>Dr. Reddy's Laboratories Limited</t>
  </si>
  <si>
    <t>GAIL (India) Limited</t>
  </si>
  <si>
    <t>Grasim Industries Limited</t>
  </si>
  <si>
    <t>Ambuja Cements Limited</t>
  </si>
  <si>
    <t>HCL Technologies Limited</t>
  </si>
  <si>
    <t>Hero MotoCorp Limited</t>
  </si>
  <si>
    <t>Hindalco Industries Limited</t>
  </si>
  <si>
    <t>Hindustan Unilever Limited</t>
  </si>
  <si>
    <t>ICICI Bank Limited</t>
  </si>
  <si>
    <t>IndusInd Bank Limited</t>
  </si>
  <si>
    <t>Kotak Mahindra Bank Limited</t>
  </si>
  <si>
    <t>Larsen &amp; Toubro Limited</t>
  </si>
  <si>
    <t>Lupin Limited</t>
  </si>
  <si>
    <t>Mahindra &amp; Mahindra Limited</t>
  </si>
  <si>
    <t>Maruti Suzuki India Limited</t>
  </si>
  <si>
    <t>Bosch Limited</t>
  </si>
  <si>
    <t>Adani Ports and Special Economic Zone Limited</t>
  </si>
  <si>
    <t>NTPC Limited</t>
  </si>
  <si>
    <t>Oil &amp; Natural Gas Corporation Limited</t>
  </si>
  <si>
    <t>Power Grid Corporation of India Limited</t>
  </si>
  <si>
    <t>Sun Pharmaceuticals Industries Limited</t>
  </si>
  <si>
    <t>Tata Motors Limited</t>
  </si>
  <si>
    <t>Tech Mahindra Limited</t>
  </si>
  <si>
    <t>Tata Steel Limited</t>
  </si>
  <si>
    <t>Tata Power Company Limited</t>
  </si>
  <si>
    <t>UltraTech Cement Limited</t>
  </si>
  <si>
    <t>Wipro Limited</t>
  </si>
  <si>
    <t>Yes Bank Limited</t>
  </si>
  <si>
    <t>Zee Entertainment Enterprises Limited</t>
  </si>
  <si>
    <t>Exide Industries Limited</t>
  </si>
  <si>
    <t>Indian Oil Corporation Limited</t>
  </si>
  <si>
    <t>PTC India Limited</t>
  </si>
  <si>
    <t>364 Days Tbill (MD 24/11/2016)**</t>
  </si>
  <si>
    <t>Non-Convertible Debentures / Bonds</t>
  </si>
  <si>
    <t>INE406A01037</t>
  </si>
  <si>
    <t>Aurobindo Pharma Limited</t>
  </si>
  <si>
    <t>INE121J01017</t>
  </si>
  <si>
    <t>Bharti Infratel Limited</t>
  </si>
  <si>
    <t>Telecom -  Equipment &amp; Accessories</t>
  </si>
  <si>
    <t>INE066A01013</t>
  </si>
  <si>
    <t>Eicher Motors Limited</t>
  </si>
  <si>
    <t>IN9155A01020</t>
  </si>
  <si>
    <t>7.88% GOI (MD 19/03/2030)</t>
  </si>
  <si>
    <t>Net Receivables / (Payables)</t>
  </si>
  <si>
    <t>INE261F14AJ3</t>
  </si>
  <si>
    <t>INE020B14383</t>
  </si>
  <si>
    <t>Portfolio Turnover Ratio (Last One Year) is 0.90%</t>
  </si>
  <si>
    <t>IN0020150069</t>
  </si>
  <si>
    <t>7.59% GOI (MD 20/03/2029)</t>
  </si>
  <si>
    <t>IN0020040039</t>
  </si>
  <si>
    <t>7.50% GOI (MD 10/08/2034)</t>
  </si>
  <si>
    <t>IN002016X090</t>
  </si>
  <si>
    <t>91 Days Tbill (MD 01/09/2016)</t>
  </si>
  <si>
    <t>INE141A16WY6</t>
  </si>
  <si>
    <t>INE705A16OK4</t>
  </si>
  <si>
    <t>INE134E14725</t>
  </si>
  <si>
    <t>IN002016X124</t>
  </si>
  <si>
    <t>QLTEFCBL_010716</t>
  </si>
  <si>
    <t>Portfolio Turnover Ratio (Last One Year) is 7.89%</t>
  </si>
  <si>
    <t>QLFCBL_010716</t>
  </si>
  <si>
    <t>Average Portfolio Maturity at the end of June 30, 2016 is 50 Days</t>
  </si>
  <si>
    <t>QDBFCBL_010716</t>
  </si>
  <si>
    <t>QUETFGCBL_010716</t>
  </si>
  <si>
    <t>Portfolio Turnover Ratio (Last One Year) is 18.53%</t>
  </si>
  <si>
    <t>QTSFCBL_010716</t>
  </si>
  <si>
    <t>QEFFCBL_010716</t>
  </si>
  <si>
    <t>QGSFCBL_010716</t>
  </si>
  <si>
    <t>QMAFCBL_010716</t>
  </si>
  <si>
    <t>Portfolio Turnover Ratio (last One Year) is 11.66%</t>
  </si>
  <si>
    <t>Portfolio Turnover Ratio (Last One Year) is 7.84%</t>
  </si>
  <si>
    <t>Average Portfolio Maturity at the end of June 30, 2016 is 13.47 years</t>
  </si>
  <si>
    <t>Bajaj Auto Limited*</t>
  </si>
  <si>
    <t>Hero MotoCorp Limited*</t>
  </si>
  <si>
    <t>Infosys Limited*</t>
  </si>
  <si>
    <t>Housing Development Finance Corporation Limited*</t>
  </si>
  <si>
    <t>Tata Consultancy Services Limited*</t>
  </si>
  <si>
    <t>The Indian Hotels Company Limited*</t>
  </si>
  <si>
    <t>Tata Motors Limited*</t>
  </si>
  <si>
    <t>Petronet LNG Limited*</t>
  </si>
  <si>
    <t>NTPC Limited*</t>
  </si>
  <si>
    <t>Tata Chemicals Limited*</t>
  </si>
  <si>
    <t>Total Non performing Assets provided for and its percentage to NAV as on June 30, 2016 - NIL</t>
  </si>
  <si>
    <t>As on June 30, 2016 (Rs.)</t>
  </si>
  <si>
    <t>Dividend/ Bonus declared during the period ended June 30, 2016 - NIL</t>
  </si>
  <si>
    <t>Total outstanding exposure in derivative instruments as on June 30, 2016 - NIL</t>
  </si>
  <si>
    <t>Total Market value of investments in Foreign Securities/American Depository Receipts/Global Depository Receipts as on June 30, 2016 - NIL</t>
  </si>
  <si>
    <t>Total Brokerage Paid for Buying/ Selling of Investment for the month ended June 30, 2016 is 118,506.70/-</t>
  </si>
  <si>
    <t>Oriental Bank of Commerce CD (MD 02/08/2016)**</t>
  </si>
  <si>
    <t>Vijaya Bank CD (MD 19/08/2016)**</t>
  </si>
  <si>
    <t>National Bank For Agri &amp; Rural CP (MD 28/07/2016)**</t>
  </si>
  <si>
    <t>Power Finance Corporation Ltd CP (MD 04/08/2016)**</t>
  </si>
  <si>
    <t>Rural Electrification Corp Ltd CP (MD 12/08/2016)**</t>
  </si>
  <si>
    <t>91 Days Tbill (MD 22/09/2016)**</t>
  </si>
  <si>
    <t>Dividend declared during the period ended June 30, 2016</t>
  </si>
  <si>
    <t>Bonus declared during the period ended June 30, 2016 - NIL</t>
  </si>
  <si>
    <t>Total Brokerage Paid for Buying/ Selling of Investment for the month ended June 30, 2016 is 4,500/-.</t>
  </si>
  <si>
    <t>Total Brokerage Paid for Buying/ Selling of Investment for the month ended June 30, 2016 is NIL.</t>
  </si>
  <si>
    <t>Total Market value of investments in Foreign Securities/American Depository Receipts/Global Depository Receipts as on June 30, 2016 is  Rs. - NIL</t>
  </si>
  <si>
    <t>Total Brokerage Paid for Buying/ Selling of Investment for the month ended June 30, 2016 - NIL</t>
  </si>
  <si>
    <t>HDFC Bank Limited*</t>
  </si>
  <si>
    <t>ITC Limited*</t>
  </si>
  <si>
    <t>Reliance Industries Limited*</t>
  </si>
  <si>
    <t>ICICI Bank Limited*</t>
  </si>
  <si>
    <t>Larsen &amp; Toubro Limited*</t>
  </si>
  <si>
    <t>Axis Bank Limited*</t>
  </si>
  <si>
    <t>Dividend / Bonus declared during the period ended June 30, 2016 - NIL</t>
  </si>
  <si>
    <t>Total Brokerage Paid for Buying/ Selling of Investment for the month ended June 30, 2016 is 151.15</t>
  </si>
  <si>
    <t>Total outstanding exposure in derivative instruments as on June 30, 2016 is NIL</t>
  </si>
  <si>
    <t>Total Brokerage Paid for Buying/ Selling of investment for the month ended June 30, 2016 is 9862.12/-</t>
  </si>
  <si>
    <t>Total Brokerage Paid for Buying/ Selling of Investment for the month ended June 30, 2016- NIL</t>
  </si>
  <si>
    <t>Total Market value of investments in Foreign Securities/American Depository Receipts/Global Depository Receipts as on June 30, 2016 is Rs - NIL</t>
  </si>
  <si>
    <t>Total Brokerage Paid for Buying/ Selling of Investment for the month ended June 30, 2016 is- Rs. 2468.04/-</t>
  </si>
  <si>
    <t>Bonus declared during the period ended  June 30, 2016 - NIL</t>
  </si>
  <si>
    <t>Total outstanding exposure in derivative instruments as on  June 30, 2016 - NIL</t>
  </si>
  <si>
    <t>Total Market value of investments in Foreign Securities/American Depository Receipts/Global Depository Receipts as on  June 30, 2016 - NIL</t>
  </si>
  <si>
    <t>Total Brokerage Paid for Buying/ Selling of Investment for the month ended  June 30, 2016 Rs 5,002.74/-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</si>
</sst>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_-* #,##0.00_-;\-* #,##0.00_-;_-* &quot;-&quot;??_-;_-@_-"/>
    <numFmt numFmtId="165" formatCode="0.0000"/>
    <numFmt numFmtId="166" formatCode="#,##0.0000"/>
    <numFmt numFmtId="167" formatCode="_([$€]* #,##0.00_);_([$€]* \(#,##0.00\);_([$€]* &quot;-&quot;??_);_(@_)"/>
    <numFmt numFmtId="168" formatCode="_-* #,##0_-;\-* #,##0_-;_-* &quot;-&quot;??_-;_-@_-"/>
    <numFmt numFmtId="169" formatCode="_(* #,##0_);_(* \(#,##0\);_(* &quot;-&quot;??_);_(@_)"/>
    <numFmt numFmtId="170" formatCode="[$-409]d\-mmm\-yy;@"/>
    <numFmt numFmtId="171" formatCode="0.00000000"/>
    <numFmt numFmtId="172" formatCode="[$-409]mmmm\ d\,\ yyyy;@"/>
    <numFmt numFmtId="173" formatCode="_(* #,##0.00000_);_(* \(#,##0.00000\);_(* &quot;-&quot;??_);_(@_)"/>
    <numFmt numFmtId="174" formatCode="0.000"/>
  </numFmts>
  <fonts count="13" x14ac:knownFonts="1">
    <font>
      <sz val="11"/>
      <color theme="1"/>
      <name val="Calibri"/>
      <family val="2"/>
      <scheme val="minor"/>
    </font>
    <font>
      <sz val="10"/>
      <name val="Arial"/>
      <family val="2"/>
    </font>
    <font>
      <b/>
      <sz val="10"/>
      <name val="Arial"/>
      <family val="2"/>
    </font>
    <font>
      <b/>
      <sz val="10"/>
      <color indexed="9"/>
      <name val="Arial"/>
      <family val="2"/>
    </font>
    <font>
      <sz val="10"/>
      <color indexed="9"/>
      <name val="Arial"/>
      <family val="2"/>
    </font>
    <font>
      <sz val="11"/>
      <color theme="1"/>
      <name val="Calibri"/>
      <family val="2"/>
      <scheme val="minor"/>
    </font>
    <font>
      <sz val="11"/>
      <color theme="1"/>
      <name val="Arial"/>
      <family val="2"/>
    </font>
    <font>
      <u/>
      <sz val="11"/>
      <color theme="10"/>
      <name val="Calibri"/>
      <family val="2"/>
      <scheme val="minor"/>
    </font>
    <font>
      <b/>
      <sz val="10"/>
      <color theme="1"/>
      <name val="Arial"/>
      <family val="2"/>
    </font>
    <font>
      <sz val="10"/>
      <color theme="1"/>
      <name val="Arial"/>
      <family val="2"/>
    </font>
    <font>
      <sz val="10"/>
      <color rgb="FFFF0000"/>
      <name val="Arial"/>
      <family val="2"/>
    </font>
    <font>
      <sz val="9"/>
      <color indexed="72"/>
      <name val="Arial"/>
      <family val="2"/>
    </font>
    <font>
      <sz val="10"/>
      <color theme="1" tint="0.1499984740745262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29">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17">
    <xf numFmtId="0" fontId="0" fillId="0" borderId="0"/>
    <xf numFmtId="43"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67" fontId="1" fillId="0" borderId="0" applyNumberFormat="0" applyFont="0" applyFill="0" applyBorder="0" applyAlignment="0" applyProtection="0"/>
    <xf numFmtId="0" fontId="1" fillId="0" borderId="0"/>
    <xf numFmtId="0" fontId="1" fillId="0" borderId="0" applyNumberForma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1" fillId="0" borderId="0" applyNumberFormat="0" applyFont="0" applyFill="0" applyBorder="0" applyAlignment="0" applyProtection="0"/>
  </cellStyleXfs>
  <cellXfs count="507">
    <xf numFmtId="0" fontId="0" fillId="0" borderId="0" xfId="0"/>
    <xf numFmtId="0" fontId="1" fillId="0" borderId="0" xfId="9" applyFont="1" applyFill="1" applyBorder="1"/>
    <xf numFmtId="0" fontId="1" fillId="0" borderId="0" xfId="9" applyFont="1" applyFill="1"/>
    <xf numFmtId="0" fontId="1" fillId="2" borderId="1" xfId="9" applyFont="1" applyFill="1" applyBorder="1"/>
    <xf numFmtId="0" fontId="1" fillId="2" borderId="0" xfId="9" applyFont="1" applyFill="1" applyBorder="1"/>
    <xf numFmtId="4" fontId="1" fillId="2" borderId="2" xfId="9" applyNumberFormat="1" applyFont="1" applyFill="1" applyBorder="1"/>
    <xf numFmtId="0" fontId="2" fillId="2" borderId="1" xfId="9" applyFont="1" applyFill="1" applyBorder="1"/>
    <xf numFmtId="0" fontId="2" fillId="2" borderId="4" xfId="9" applyFont="1" applyFill="1" applyBorder="1" applyAlignment="1">
      <alignment horizontal="left" vertical="center" wrapText="1"/>
    </xf>
    <xf numFmtId="0" fontId="1" fillId="2" borderId="3" xfId="9" applyFont="1" applyFill="1" applyBorder="1"/>
    <xf numFmtId="0" fontId="2" fillId="2" borderId="4" xfId="9" applyFont="1" applyFill="1" applyBorder="1"/>
    <xf numFmtId="0" fontId="1" fillId="2" borderId="4" xfId="9" applyFont="1" applyFill="1" applyBorder="1"/>
    <xf numFmtId="10" fontId="1" fillId="2" borderId="5" xfId="11" applyNumberFormat="1" applyFont="1" applyFill="1" applyBorder="1"/>
    <xf numFmtId="0" fontId="2" fillId="2" borderId="4" xfId="9" applyFont="1" applyFill="1" applyBorder="1" applyAlignment="1"/>
    <xf numFmtId="4" fontId="1" fillId="2" borderId="4" xfId="9" applyNumberFormat="1" applyFont="1" applyFill="1" applyBorder="1"/>
    <xf numFmtId="0" fontId="1" fillId="0" borderId="4" xfId="9" applyFont="1" applyFill="1" applyBorder="1"/>
    <xf numFmtId="4" fontId="1" fillId="0" borderId="4" xfId="9" applyNumberFormat="1" applyFont="1" applyFill="1" applyBorder="1"/>
    <xf numFmtId="10" fontId="1" fillId="0" borderId="5" xfId="11" applyNumberFormat="1" applyFont="1" applyFill="1" applyBorder="1"/>
    <xf numFmtId="4" fontId="1" fillId="0" borderId="0" xfId="9" applyNumberFormat="1" applyFont="1" applyFill="1"/>
    <xf numFmtId="4" fontId="2" fillId="2" borderId="4" xfId="9" applyNumberFormat="1" applyFont="1" applyFill="1" applyBorder="1"/>
    <xf numFmtId="10" fontId="2" fillId="2" borderId="5" xfId="11" applyNumberFormat="1" applyFont="1" applyFill="1" applyBorder="1"/>
    <xf numFmtId="0" fontId="2" fillId="2" borderId="3" xfId="9" applyFont="1" applyFill="1" applyBorder="1"/>
    <xf numFmtId="0" fontId="2" fillId="0" borderId="4" xfId="9" applyFont="1" applyFill="1" applyBorder="1"/>
    <xf numFmtId="164" fontId="2" fillId="2" borderId="4" xfId="2" applyNumberFormat="1" applyFont="1" applyFill="1" applyBorder="1" applyAlignment="1">
      <alignment horizontal="right"/>
    </xf>
    <xf numFmtId="164" fontId="2" fillId="2" borderId="5" xfId="2" applyNumberFormat="1" applyFont="1" applyFill="1" applyBorder="1" applyAlignment="1">
      <alignment horizontal="right"/>
    </xf>
    <xf numFmtId="0" fontId="2" fillId="0" borderId="0" xfId="9" applyFont="1" applyFill="1"/>
    <xf numFmtId="0" fontId="1" fillId="2" borderId="6" xfId="9" applyFont="1" applyFill="1" applyBorder="1"/>
    <xf numFmtId="0" fontId="1" fillId="2" borderId="7" xfId="9" applyFont="1" applyFill="1" applyBorder="1"/>
    <xf numFmtId="4" fontId="1" fillId="2" borderId="7" xfId="9" applyNumberFormat="1" applyFont="1" applyFill="1" applyBorder="1"/>
    <xf numFmtId="10" fontId="1" fillId="2" borderId="8" xfId="11" applyNumberFormat="1" applyFont="1" applyFill="1" applyBorder="1"/>
    <xf numFmtId="0" fontId="1" fillId="2" borderId="9" xfId="9" applyFont="1" applyFill="1" applyBorder="1"/>
    <xf numFmtId="0" fontId="1" fillId="2" borderId="10" xfId="9" applyFont="1" applyFill="1" applyBorder="1"/>
    <xf numFmtId="4" fontId="1" fillId="2" borderId="10" xfId="9" applyNumberFormat="1" applyFont="1" applyFill="1" applyBorder="1"/>
    <xf numFmtId="4" fontId="1" fillId="2" borderId="11" xfId="9" applyNumberFormat="1" applyFont="1" applyFill="1" applyBorder="1"/>
    <xf numFmtId="49" fontId="1" fillId="2" borderId="1" xfId="9" applyNumberFormat="1" applyFont="1" applyFill="1" applyBorder="1"/>
    <xf numFmtId="49" fontId="1" fillId="2" borderId="1" xfId="9" applyNumberFormat="1" applyFont="1" applyFill="1" applyBorder="1" applyAlignment="1">
      <alignment vertical="top"/>
    </xf>
    <xf numFmtId="0" fontId="1" fillId="2" borderId="2" xfId="9" applyFont="1" applyFill="1" applyBorder="1" applyAlignment="1">
      <alignment horizontal="left" wrapText="1"/>
    </xf>
    <xf numFmtId="49" fontId="1" fillId="2" borderId="12" xfId="9" applyNumberFormat="1" applyFont="1" applyFill="1" applyBorder="1" applyAlignment="1">
      <alignment horizontal="center"/>
    </xf>
    <xf numFmtId="0" fontId="1" fillId="2" borderId="13" xfId="9" applyFont="1" applyFill="1" applyBorder="1"/>
    <xf numFmtId="4" fontId="1" fillId="2" borderId="14" xfId="9" applyNumberFormat="1" applyFont="1" applyFill="1" applyBorder="1"/>
    <xf numFmtId="4" fontId="1" fillId="0" borderId="0" xfId="9" applyNumberFormat="1" applyFont="1" applyFill="1" applyBorder="1"/>
    <xf numFmtId="0" fontId="2" fillId="0" borderId="0" xfId="9" applyFont="1" applyFill="1" applyBorder="1" applyAlignment="1"/>
    <xf numFmtId="0" fontId="1" fillId="2" borderId="2" xfId="9" applyFont="1" applyFill="1" applyBorder="1"/>
    <xf numFmtId="0" fontId="2" fillId="2" borderId="0" xfId="9" applyFont="1" applyFill="1" applyBorder="1"/>
    <xf numFmtId="0" fontId="2" fillId="2" borderId="2" xfId="9" applyFont="1" applyFill="1" applyBorder="1"/>
    <xf numFmtId="0" fontId="2" fillId="0" borderId="4" xfId="9" applyFont="1" applyFill="1" applyBorder="1" applyAlignment="1">
      <alignment horizontal="left" vertical="center" wrapText="1"/>
    </xf>
    <xf numFmtId="0" fontId="2" fillId="0" borderId="5" xfId="9" applyFont="1" applyFill="1" applyBorder="1" applyAlignment="1">
      <alignment horizontal="left" vertical="center" wrapText="1"/>
    </xf>
    <xf numFmtId="0" fontId="1" fillId="0" borderId="3" xfId="9" applyFont="1" applyFill="1" applyBorder="1"/>
    <xf numFmtId="0" fontId="3" fillId="0" borderId="4" xfId="9" applyFont="1" applyFill="1" applyBorder="1"/>
    <xf numFmtId="0" fontId="3" fillId="0" borderId="5" xfId="9" applyFont="1" applyFill="1" applyBorder="1" applyAlignment="1">
      <alignment horizontal="center"/>
    </xf>
    <xf numFmtId="0" fontId="2" fillId="0" borderId="4" xfId="9" applyFont="1" applyFill="1" applyBorder="1" applyAlignment="1"/>
    <xf numFmtId="39" fontId="2" fillId="0" borderId="5" xfId="9" applyNumberFormat="1" applyFont="1" applyFill="1" applyBorder="1"/>
    <xf numFmtId="4" fontId="1" fillId="0" borderId="5" xfId="9" applyNumberFormat="1" applyFont="1" applyFill="1" applyBorder="1"/>
    <xf numFmtId="0" fontId="2" fillId="0" borderId="3" xfId="9" applyFont="1" applyFill="1" applyBorder="1"/>
    <xf numFmtId="164" fontId="2" fillId="0" borderId="4" xfId="3" applyNumberFormat="1" applyFont="1" applyFill="1" applyBorder="1"/>
    <xf numFmtId="4" fontId="2" fillId="0" borderId="4" xfId="9" applyNumberFormat="1" applyFont="1" applyFill="1" applyBorder="1"/>
    <xf numFmtId="4" fontId="2" fillId="0" borderId="5" xfId="9" applyNumberFormat="1" applyFont="1" applyFill="1" applyBorder="1"/>
    <xf numFmtId="0" fontId="1" fillId="0" borderId="3" xfId="9" applyFont="1" applyFill="1" applyBorder="1" applyAlignment="1">
      <alignment horizontal="right"/>
    </xf>
    <xf numFmtId="164" fontId="2" fillId="0" borderId="4" xfId="3" applyNumberFormat="1" applyFont="1" applyFill="1" applyBorder="1" applyAlignment="1">
      <alignment horizontal="right"/>
    </xf>
    <xf numFmtId="164" fontId="2" fillId="0" borderId="5" xfId="3" applyNumberFormat="1" applyFont="1" applyFill="1" applyBorder="1" applyAlignment="1">
      <alignment horizontal="right"/>
    </xf>
    <xf numFmtId="10" fontId="2" fillId="0" borderId="5" xfId="11" applyNumberFormat="1" applyFont="1" applyFill="1" applyBorder="1"/>
    <xf numFmtId="0" fontId="2" fillId="0" borderId="4" xfId="9" applyFont="1" applyFill="1" applyBorder="1" applyAlignment="1">
      <alignment horizontal="center"/>
    </xf>
    <xf numFmtId="0" fontId="1" fillId="0" borderId="5" xfId="9" applyFont="1" applyFill="1" applyBorder="1"/>
    <xf numFmtId="4" fontId="1" fillId="2" borderId="0" xfId="9" applyNumberFormat="1" applyFont="1" applyFill="1" applyBorder="1"/>
    <xf numFmtId="49" fontId="1" fillId="2" borderId="1" xfId="9" applyNumberFormat="1" applyFont="1" applyFill="1" applyBorder="1" applyAlignment="1">
      <alignment horizontal="left" wrapText="1"/>
    </xf>
    <xf numFmtId="49" fontId="1" fillId="2" borderId="1" xfId="9" applyNumberFormat="1" applyFont="1" applyFill="1" applyBorder="1" applyAlignment="1">
      <alignment horizontal="left" vertical="top" wrapText="1"/>
    </xf>
    <xf numFmtId="0" fontId="1" fillId="2" borderId="14" xfId="9" applyFont="1" applyFill="1" applyBorder="1"/>
    <xf numFmtId="0" fontId="1" fillId="2" borderId="12" xfId="9" applyFont="1" applyFill="1" applyBorder="1"/>
    <xf numFmtId="4" fontId="1" fillId="2" borderId="13" xfId="9" applyNumberFormat="1" applyFont="1" applyFill="1" applyBorder="1"/>
    <xf numFmtId="164" fontId="2" fillId="0" borderId="4" xfId="4" applyNumberFormat="1" applyFont="1" applyFill="1" applyBorder="1" applyAlignment="1">
      <alignment horizontal="right"/>
    </xf>
    <xf numFmtId="164" fontId="2" fillId="0" borderId="5" xfId="4" applyNumberFormat="1" applyFont="1" applyFill="1" applyBorder="1" applyAlignment="1">
      <alignment horizontal="right"/>
    </xf>
    <xf numFmtId="0" fontId="2" fillId="0" borderId="5" xfId="9" applyFont="1" applyFill="1" applyBorder="1"/>
    <xf numFmtId="10" fontId="2" fillId="0" borderId="5" xfId="9" applyNumberFormat="1" applyFont="1" applyFill="1" applyBorder="1"/>
    <xf numFmtId="0" fontId="1" fillId="0" borderId="6" xfId="9" applyFont="1" applyFill="1" applyBorder="1"/>
    <xf numFmtId="0" fontId="1" fillId="0" borderId="7" xfId="9" applyFont="1" applyFill="1" applyBorder="1"/>
    <xf numFmtId="4" fontId="1" fillId="0" borderId="7" xfId="9" applyNumberFormat="1" applyFont="1" applyFill="1" applyBorder="1"/>
    <xf numFmtId="0" fontId="1" fillId="0" borderId="8" xfId="9" applyFont="1" applyFill="1" applyBorder="1"/>
    <xf numFmtId="0" fontId="2" fillId="2" borderId="11" xfId="9" applyFont="1" applyFill="1" applyBorder="1"/>
    <xf numFmtId="4" fontId="2" fillId="2" borderId="2" xfId="9" applyNumberFormat="1" applyFont="1" applyFill="1" applyBorder="1" applyAlignment="1">
      <alignment horizontal="left"/>
    </xf>
    <xf numFmtId="4" fontId="2" fillId="2" borderId="0" xfId="9" applyNumberFormat="1" applyFont="1" applyFill="1" applyBorder="1"/>
    <xf numFmtId="0" fontId="4" fillId="2" borderId="0" xfId="9" applyFont="1" applyFill="1" applyBorder="1"/>
    <xf numFmtId="49" fontId="1" fillId="2" borderId="1" xfId="9" applyNumberFormat="1" applyFont="1" applyFill="1" applyBorder="1" applyAlignment="1">
      <alignment horizontal="center"/>
    </xf>
    <xf numFmtId="0" fontId="4" fillId="2" borderId="13" xfId="9" applyFont="1" applyFill="1" applyBorder="1"/>
    <xf numFmtId="0" fontId="4" fillId="0" borderId="0" xfId="9" applyFont="1" applyFill="1"/>
    <xf numFmtId="39" fontId="2" fillId="0" borderId="4" xfId="9" applyNumberFormat="1" applyFont="1" applyFill="1" applyBorder="1"/>
    <xf numFmtId="43" fontId="2" fillId="0" borderId="4" xfId="5" applyFont="1" applyFill="1" applyBorder="1" applyAlignment="1">
      <alignment horizontal="right"/>
    </xf>
    <xf numFmtId="43" fontId="2" fillId="0" borderId="5" xfId="5" applyFont="1" applyFill="1" applyBorder="1" applyAlignment="1">
      <alignment horizontal="right"/>
    </xf>
    <xf numFmtId="4" fontId="2" fillId="2" borderId="0" xfId="9" applyNumberFormat="1" applyFont="1" applyFill="1" applyBorder="1" applyAlignment="1">
      <alignment horizontal="left"/>
    </xf>
    <xf numFmtId="164" fontId="2" fillId="0" borderId="4" xfId="6" applyNumberFormat="1" applyFont="1" applyFill="1" applyBorder="1" applyAlignment="1">
      <alignment horizontal="right"/>
    </xf>
    <xf numFmtId="164" fontId="2" fillId="0" borderId="5" xfId="6" applyNumberFormat="1" applyFont="1" applyFill="1" applyBorder="1" applyAlignment="1">
      <alignment horizontal="right"/>
    </xf>
    <xf numFmtId="0" fontId="1" fillId="2" borderId="0" xfId="10" applyFont="1" applyFill="1" applyBorder="1"/>
    <xf numFmtId="0" fontId="1" fillId="2" borderId="1" xfId="10" applyFont="1" applyFill="1" applyBorder="1" applyAlignment="1">
      <alignment horizontal="center"/>
    </xf>
    <xf numFmtId="0" fontId="1" fillId="2" borderId="2" xfId="10" applyFont="1" applyFill="1" applyBorder="1"/>
    <xf numFmtId="0" fontId="1" fillId="2" borderId="12" xfId="10" applyFont="1" applyFill="1" applyBorder="1" applyAlignment="1">
      <alignment horizontal="center"/>
    </xf>
    <xf numFmtId="0" fontId="1" fillId="2" borderId="13" xfId="10" applyFont="1" applyFill="1" applyBorder="1"/>
    <xf numFmtId="0" fontId="1" fillId="2" borderId="14" xfId="10" applyFont="1" applyFill="1" applyBorder="1"/>
    <xf numFmtId="0" fontId="2" fillId="2" borderId="3" xfId="10" applyFont="1" applyFill="1" applyBorder="1" applyAlignment="1">
      <alignment horizontal="center"/>
    </xf>
    <xf numFmtId="0" fontId="1" fillId="2" borderId="4" xfId="10" applyFont="1" applyFill="1" applyBorder="1"/>
    <xf numFmtId="43" fontId="1" fillId="2" borderId="4" xfId="5" applyFont="1" applyFill="1" applyBorder="1"/>
    <xf numFmtId="43" fontId="1" fillId="2" borderId="5" xfId="10" applyNumberFormat="1" applyFont="1" applyFill="1" applyBorder="1"/>
    <xf numFmtId="0" fontId="2" fillId="2" borderId="4" xfId="10" applyFont="1" applyFill="1" applyBorder="1"/>
    <xf numFmtId="0" fontId="2" fillId="0" borderId="4" xfId="10" applyFont="1" applyFill="1" applyBorder="1"/>
    <xf numFmtId="43" fontId="2" fillId="2" borderId="4" xfId="5" applyFont="1" applyFill="1" applyBorder="1" applyAlignment="1">
      <alignment horizontal="right"/>
    </xf>
    <xf numFmtId="0" fontId="1" fillId="2" borderId="3" xfId="10" applyFont="1" applyFill="1" applyBorder="1" applyAlignment="1">
      <alignment horizontal="center"/>
    </xf>
    <xf numFmtId="0" fontId="1" fillId="2" borderId="4" xfId="10" applyFont="1" applyFill="1" applyBorder="1" applyAlignment="1">
      <alignment horizontal="center"/>
    </xf>
    <xf numFmtId="43" fontId="1" fillId="2" borderId="4" xfId="5" applyFont="1" applyFill="1" applyBorder="1" applyAlignment="1">
      <alignment horizontal="right"/>
    </xf>
    <xf numFmtId="10" fontId="1" fillId="2" borderId="5" xfId="10" applyNumberFormat="1" applyFont="1" applyFill="1" applyBorder="1"/>
    <xf numFmtId="43" fontId="2" fillId="2" borderId="4" xfId="5" applyFont="1" applyFill="1" applyBorder="1"/>
    <xf numFmtId="0" fontId="2" fillId="2" borderId="0" xfId="10" applyFont="1" applyFill="1" applyBorder="1"/>
    <xf numFmtId="0" fontId="1" fillId="2" borderId="1" xfId="10" applyFont="1" applyFill="1" applyBorder="1"/>
    <xf numFmtId="49" fontId="1" fillId="3" borderId="1" xfId="9" applyNumberFormat="1" applyFont="1" applyFill="1" applyBorder="1"/>
    <xf numFmtId="0" fontId="1" fillId="3" borderId="0" xfId="9" applyFont="1" applyFill="1" applyBorder="1"/>
    <xf numFmtId="43" fontId="1" fillId="0" borderId="4" xfId="1" applyFont="1" applyFill="1" applyBorder="1"/>
    <xf numFmtId="168" fontId="2" fillId="0" borderId="4" xfId="3" applyNumberFormat="1" applyFont="1" applyFill="1" applyBorder="1"/>
    <xf numFmtId="3" fontId="1" fillId="0" borderId="4" xfId="9" applyNumberFormat="1" applyFont="1" applyFill="1" applyBorder="1"/>
    <xf numFmtId="169" fontId="1" fillId="0" borderId="4" xfId="5" applyNumberFormat="1" applyFont="1" applyFill="1" applyBorder="1" applyAlignment="1">
      <alignment horizontal="right"/>
    </xf>
    <xf numFmtId="43" fontId="1" fillId="0" borderId="0" xfId="1" applyFont="1" applyFill="1"/>
    <xf numFmtId="0" fontId="2" fillId="2" borderId="13" xfId="9" applyFont="1" applyFill="1" applyBorder="1"/>
    <xf numFmtId="0" fontId="2" fillId="2" borderId="14" xfId="9" applyFont="1" applyFill="1" applyBorder="1"/>
    <xf numFmtId="169" fontId="1" fillId="0" borderId="4" xfId="1" applyNumberFormat="1" applyFont="1" applyFill="1" applyBorder="1"/>
    <xf numFmtId="169" fontId="1" fillId="0" borderId="4" xfId="9" applyNumberFormat="1" applyFont="1" applyFill="1" applyBorder="1"/>
    <xf numFmtId="169" fontId="2" fillId="0" borderId="4" xfId="3" applyNumberFormat="1" applyFont="1" applyFill="1" applyBorder="1"/>
    <xf numFmtId="0" fontId="2" fillId="0" borderId="4" xfId="9" applyFont="1" applyFill="1" applyBorder="1" applyAlignment="1">
      <alignment horizontal="left"/>
    </xf>
    <xf numFmtId="49" fontId="1" fillId="2" borderId="12" xfId="9" applyNumberFormat="1" applyFont="1" applyFill="1" applyBorder="1" applyAlignment="1"/>
    <xf numFmtId="49" fontId="1" fillId="2" borderId="13" xfId="9" applyNumberFormat="1" applyFont="1" applyFill="1" applyBorder="1" applyAlignment="1"/>
    <xf numFmtId="0" fontId="1" fillId="2" borderId="0" xfId="10" applyFont="1" applyFill="1" applyBorder="1" applyAlignment="1">
      <alignment horizontal="center"/>
    </xf>
    <xf numFmtId="0" fontId="1" fillId="2" borderId="21" xfId="9" applyFont="1" applyFill="1" applyBorder="1"/>
    <xf numFmtId="0" fontId="2" fillId="2" borderId="21" xfId="9" applyFont="1" applyFill="1" applyBorder="1"/>
    <xf numFmtId="0" fontId="1" fillId="2" borderId="22" xfId="9" applyFont="1" applyFill="1" applyBorder="1"/>
    <xf numFmtId="0" fontId="1" fillId="0" borderId="2" xfId="9" applyFont="1" applyFill="1" applyBorder="1"/>
    <xf numFmtId="0" fontId="1" fillId="0" borderId="14" xfId="9" applyFont="1" applyFill="1" applyBorder="1"/>
    <xf numFmtId="0" fontId="1" fillId="0" borderId="21" xfId="9" applyFont="1" applyFill="1" applyBorder="1"/>
    <xf numFmtId="0" fontId="1" fillId="0" borderId="23" xfId="9" applyFont="1" applyFill="1" applyBorder="1"/>
    <xf numFmtId="0" fontId="1" fillId="0" borderId="24" xfId="9" applyFont="1" applyFill="1" applyBorder="1"/>
    <xf numFmtId="4" fontId="1" fillId="0" borderId="24" xfId="9" applyNumberFormat="1" applyFont="1" applyFill="1" applyBorder="1"/>
    <xf numFmtId="0" fontId="1" fillId="0" borderId="25" xfId="9" applyFont="1" applyFill="1" applyBorder="1"/>
    <xf numFmtId="0" fontId="1" fillId="2" borderId="11" xfId="9" applyFont="1" applyFill="1" applyBorder="1"/>
    <xf numFmtId="0" fontId="1" fillId="2" borderId="13" xfId="10" applyFont="1" applyFill="1" applyBorder="1" applyAlignment="1">
      <alignment horizontal="center"/>
    </xf>
    <xf numFmtId="0" fontId="2" fillId="2" borderId="21" xfId="10" applyFont="1" applyFill="1" applyBorder="1" applyAlignment="1">
      <alignment horizontal="center"/>
    </xf>
    <xf numFmtId="0" fontId="1" fillId="2" borderId="21" xfId="10" applyFont="1" applyFill="1" applyBorder="1" applyAlignment="1">
      <alignment horizontal="center"/>
    </xf>
    <xf numFmtId="0" fontId="1" fillId="2" borderId="12" xfId="10" applyFont="1" applyFill="1" applyBorder="1"/>
    <xf numFmtId="0" fontId="2" fillId="0" borderId="4" xfId="0" applyFont="1" applyFill="1" applyBorder="1"/>
    <xf numFmtId="0" fontId="1" fillId="3" borderId="2" xfId="9" applyFont="1" applyFill="1" applyBorder="1"/>
    <xf numFmtId="4" fontId="2" fillId="2" borderId="13" xfId="9" applyNumberFormat="1" applyFont="1" applyFill="1" applyBorder="1"/>
    <xf numFmtId="4" fontId="2" fillId="3" borderId="0" xfId="9" applyNumberFormat="1" applyFont="1" applyFill="1" applyBorder="1" applyAlignment="1">
      <alignment horizontal="left"/>
    </xf>
    <xf numFmtId="4" fontId="2" fillId="3" borderId="2" xfId="9" applyNumberFormat="1" applyFont="1" applyFill="1" applyBorder="1" applyAlignment="1">
      <alignment horizontal="left"/>
    </xf>
    <xf numFmtId="0" fontId="2" fillId="3" borderId="2" xfId="9" applyFont="1" applyFill="1" applyBorder="1" applyAlignment="1">
      <alignment wrapText="1"/>
    </xf>
    <xf numFmtId="0" fontId="1" fillId="3" borderId="1" xfId="9" applyFont="1" applyFill="1" applyBorder="1"/>
    <xf numFmtId="0" fontId="1" fillId="3" borderId="12" xfId="9" applyFont="1" applyFill="1" applyBorder="1"/>
    <xf numFmtId="0" fontId="1" fillId="3" borderId="13" xfId="9" applyFont="1" applyFill="1" applyBorder="1"/>
    <xf numFmtId="4" fontId="1" fillId="3" borderId="13" xfId="9" applyNumberFormat="1" applyFont="1" applyFill="1" applyBorder="1"/>
    <xf numFmtId="0" fontId="2" fillId="3" borderId="13" xfId="9" applyFont="1" applyFill="1" applyBorder="1" applyAlignment="1"/>
    <xf numFmtId="0" fontId="1" fillId="3" borderId="14" xfId="9" applyFont="1" applyFill="1" applyBorder="1"/>
    <xf numFmtId="4" fontId="1" fillId="3" borderId="2" xfId="9" applyNumberFormat="1" applyFont="1" applyFill="1" applyBorder="1"/>
    <xf numFmtId="0" fontId="1" fillId="3" borderId="0" xfId="10" applyFont="1" applyFill="1" applyBorder="1"/>
    <xf numFmtId="0" fontId="1" fillId="3" borderId="2" xfId="10" applyFont="1" applyFill="1" applyBorder="1"/>
    <xf numFmtId="0" fontId="1" fillId="0" borderId="4" xfId="13" applyFont="1" applyFill="1" applyBorder="1" applyAlignment="1">
      <alignment horizontal="center"/>
    </xf>
    <xf numFmtId="43" fontId="1" fillId="0" borderId="4" xfId="7" applyFont="1" applyFill="1" applyBorder="1"/>
    <xf numFmtId="0" fontId="1" fillId="2" borderId="4" xfId="13" applyFont="1" applyFill="1" applyBorder="1" applyAlignment="1">
      <alignment horizontal="center"/>
    </xf>
    <xf numFmtId="0" fontId="2" fillId="2" borderId="4" xfId="13" applyFont="1" applyFill="1" applyBorder="1"/>
    <xf numFmtId="0" fontId="1" fillId="0" borderId="4" xfId="0" applyFont="1" applyFill="1" applyBorder="1"/>
    <xf numFmtId="4" fontId="1" fillId="0" borderId="4" xfId="0" applyNumberFormat="1" applyFont="1" applyFill="1" applyBorder="1"/>
    <xf numFmtId="3" fontId="1" fillId="0" borderId="4" xfId="0" applyNumberFormat="1" applyFont="1" applyFill="1" applyBorder="1"/>
    <xf numFmtId="0" fontId="1" fillId="0" borderId="4" xfId="9" applyFont="1" applyFill="1" applyBorder="1" applyAlignment="1"/>
    <xf numFmtId="43" fontId="2" fillId="0" borderId="4" xfId="1" applyFont="1" applyFill="1" applyBorder="1"/>
    <xf numFmtId="0" fontId="1" fillId="0" borderId="0" xfId="0" applyFont="1" applyAlignment="1"/>
    <xf numFmtId="0" fontId="2" fillId="4" borderId="4" xfId="0" applyFont="1" applyFill="1" applyBorder="1" applyAlignment="1"/>
    <xf numFmtId="0" fontId="1" fillId="0" borderId="4" xfId="0" applyFont="1" applyBorder="1" applyAlignment="1">
      <alignment horizontal="left" vertical="top"/>
    </xf>
    <xf numFmtId="0" fontId="7" fillId="0" borderId="4" xfId="14" applyBorder="1" applyAlignment="1"/>
    <xf numFmtId="0" fontId="2" fillId="0" borderId="4" xfId="13" applyFont="1" applyFill="1" applyBorder="1"/>
    <xf numFmtId="169" fontId="2" fillId="0" borderId="4" xfId="5" applyNumberFormat="1" applyFont="1" applyFill="1" applyBorder="1" applyAlignment="1">
      <alignment horizontal="right"/>
    </xf>
    <xf numFmtId="4" fontId="2" fillId="0" borderId="0" xfId="9" applyNumberFormat="1" applyFont="1" applyFill="1"/>
    <xf numFmtId="10" fontId="2" fillId="2" borderId="5" xfId="10" applyNumberFormat="1" applyFont="1" applyFill="1" applyBorder="1"/>
    <xf numFmtId="4" fontId="2" fillId="0" borderId="4" xfId="0" applyNumberFormat="1" applyFont="1" applyFill="1" applyBorder="1"/>
    <xf numFmtId="3" fontId="1" fillId="0" borderId="4" xfId="0" applyNumberFormat="1" applyFont="1" applyFill="1" applyBorder="1" applyAlignment="1">
      <alignment horizontal="right"/>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3" borderId="2" xfId="9" applyFont="1" applyFill="1" applyBorder="1" applyAlignment="1">
      <alignment horizontal="left" wrapText="1"/>
    </xf>
    <xf numFmtId="0" fontId="2" fillId="2" borderId="16" xfId="9" applyFont="1" applyFill="1" applyBorder="1" applyAlignment="1">
      <alignment horizontal="left" vertical="top" wrapText="1"/>
    </xf>
    <xf numFmtId="0" fontId="1" fillId="2" borderId="1" xfId="10" applyFont="1" applyFill="1" applyBorder="1" applyAlignment="1">
      <alignment vertical="top"/>
    </xf>
    <xf numFmtId="0" fontId="1" fillId="2" borderId="0" xfId="10" applyFont="1" applyFill="1" applyBorder="1" applyAlignment="1">
      <alignment vertical="top"/>
    </xf>
    <xf numFmtId="0" fontId="9" fillId="2" borderId="13" xfId="9" applyFont="1" applyFill="1" applyBorder="1"/>
    <xf numFmtId="0" fontId="2" fillId="2" borderId="4" xfId="10" applyFont="1" applyFill="1" applyBorder="1" applyAlignment="1">
      <alignment vertical="top"/>
    </xf>
    <xf numFmtId="0" fontId="1" fillId="3" borderId="2" xfId="9" applyFont="1" applyFill="1" applyBorder="1" applyAlignment="1">
      <alignment vertical="top"/>
    </xf>
    <xf numFmtId="0" fontId="1" fillId="0" borderId="0" xfId="9" applyFont="1" applyFill="1" applyAlignment="1">
      <alignment vertical="top"/>
    </xf>
    <xf numFmtId="172" fontId="1" fillId="0" borderId="0" xfId="0" applyNumberFormat="1" applyFont="1" applyAlignment="1"/>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3" xfId="10" applyFont="1" applyFill="1" applyBorder="1" applyAlignment="1">
      <alignment horizontal="center" vertical="center"/>
    </xf>
    <xf numFmtId="43" fontId="2" fillId="2" borderId="4" xfId="10" applyNumberFormat="1" applyFont="1" applyFill="1" applyBorder="1"/>
    <xf numFmtId="43" fontId="1" fillId="2" borderId="4" xfId="1" applyFont="1" applyFill="1" applyBorder="1"/>
    <xf numFmtId="169" fontId="1" fillId="0" borderId="4" xfId="1" applyNumberFormat="1" applyFont="1" applyFill="1" applyBorder="1" applyAlignment="1">
      <alignment horizontal="right"/>
    </xf>
    <xf numFmtId="0" fontId="1" fillId="2" borderId="1" xfId="9" applyFont="1" applyFill="1" applyBorder="1" applyAlignment="1">
      <alignment horizontal="center"/>
    </xf>
    <xf numFmtId="10" fontId="2" fillId="0" borderId="5" xfId="15" applyNumberFormat="1" applyFont="1" applyFill="1" applyBorder="1" applyAlignment="1">
      <alignment horizontal="right"/>
    </xf>
    <xf numFmtId="0" fontId="1" fillId="2" borderId="3" xfId="10" applyFont="1" applyFill="1" applyBorder="1"/>
    <xf numFmtId="10" fontId="2" fillId="2" borderId="5" xfId="15" applyNumberFormat="1" applyFont="1" applyFill="1" applyBorder="1"/>
    <xf numFmtId="43" fontId="1" fillId="0" borderId="4" xfId="5" applyFont="1" applyFill="1" applyBorder="1" applyAlignment="1">
      <alignment horizontal="right"/>
    </xf>
    <xf numFmtId="43" fontId="1" fillId="0" borderId="5" xfId="5" applyFont="1" applyFill="1" applyBorder="1" applyAlignment="1">
      <alignment horizontal="right"/>
    </xf>
    <xf numFmtId="164" fontId="1" fillId="0" borderId="4" xfId="6" applyNumberFormat="1" applyFont="1" applyFill="1" applyBorder="1" applyAlignment="1">
      <alignment horizontal="right"/>
    </xf>
    <xf numFmtId="164" fontId="1" fillId="0" borderId="5" xfId="6" applyNumberFormat="1" applyFont="1" applyFill="1" applyBorder="1" applyAlignment="1">
      <alignment horizontal="right"/>
    </xf>
    <xf numFmtId="0" fontId="1" fillId="0" borderId="4" xfId="0" applyFont="1" applyFill="1" applyBorder="1" applyAlignment="1">
      <alignment wrapText="1"/>
    </xf>
    <xf numFmtId="10" fontId="2" fillId="0" borderId="5" xfId="11" applyNumberFormat="1" applyFont="1" applyFill="1" applyBorder="1" applyAlignment="1">
      <alignment horizontal="right"/>
    </xf>
    <xf numFmtId="43" fontId="1" fillId="2" borderId="5" xfId="5" applyFont="1" applyFill="1" applyBorder="1" applyAlignment="1">
      <alignment horizontal="right"/>
    </xf>
    <xf numFmtId="173" fontId="1" fillId="2" borderId="0" xfId="10" applyNumberFormat="1" applyFont="1" applyFill="1" applyBorder="1"/>
    <xf numFmtId="10" fontId="2" fillId="0" borderId="5" xfId="15" applyNumberFormat="1" applyFont="1" applyFill="1" applyBorder="1"/>
    <xf numFmtId="0" fontId="1" fillId="2" borderId="21" xfId="10" applyFont="1" applyFill="1" applyBorder="1" applyAlignment="1">
      <alignment horizontal="left"/>
    </xf>
    <xf numFmtId="164" fontId="1" fillId="0" borderId="4" xfId="3" applyNumberFormat="1" applyFont="1" applyFill="1" applyBorder="1" applyAlignment="1">
      <alignment horizontal="right"/>
    </xf>
    <xf numFmtId="164" fontId="1" fillId="0" borderId="5" xfId="3" applyNumberFormat="1" applyFont="1" applyFill="1" applyBorder="1" applyAlignment="1">
      <alignment horizontal="right"/>
    </xf>
    <xf numFmtId="164" fontId="1" fillId="0" borderId="4" xfId="4" applyNumberFormat="1" applyFont="1" applyFill="1" applyBorder="1" applyAlignment="1">
      <alignment horizontal="right"/>
    </xf>
    <xf numFmtId="164" fontId="1" fillId="0" borderId="5" xfId="4" applyNumberFormat="1" applyFont="1" applyFill="1" applyBorder="1" applyAlignment="1">
      <alignment horizontal="right"/>
    </xf>
    <xf numFmtId="0" fontId="2" fillId="2" borderId="4" xfId="9" applyFont="1" applyFill="1" applyBorder="1" applyAlignment="1">
      <alignment vertical="top" wrapText="1"/>
    </xf>
    <xf numFmtId="164" fontId="1" fillId="2" borderId="4" xfId="2" applyNumberFormat="1" applyFont="1" applyFill="1" applyBorder="1" applyAlignment="1">
      <alignment horizontal="right"/>
    </xf>
    <xf numFmtId="164" fontId="1" fillId="2" borderId="5" xfId="2" applyNumberFormat="1" applyFont="1" applyFill="1" applyBorder="1" applyAlignment="1">
      <alignment horizontal="right"/>
    </xf>
    <xf numFmtId="0" fontId="1" fillId="2" borderId="23" xfId="10" applyFont="1" applyFill="1" applyBorder="1" applyAlignment="1">
      <alignment horizontal="center"/>
    </xf>
    <xf numFmtId="0" fontId="1" fillId="2" borderId="24" xfId="10" applyFont="1" applyFill="1" applyBorder="1"/>
    <xf numFmtId="0" fontId="1" fillId="2" borderId="24" xfId="10" applyFont="1" applyFill="1" applyBorder="1" applyAlignment="1">
      <alignment horizontal="center"/>
    </xf>
    <xf numFmtId="43" fontId="1" fillId="2" borderId="24" xfId="5" applyFont="1" applyFill="1" applyBorder="1"/>
    <xf numFmtId="10" fontId="1" fillId="2" borderId="25" xfId="10" applyNumberFormat="1" applyFont="1" applyFill="1" applyBorder="1"/>
    <xf numFmtId="0" fontId="2" fillId="2" borderId="7" xfId="10" applyFont="1" applyFill="1" applyBorder="1" applyAlignment="1">
      <alignment horizontal="center"/>
    </xf>
    <xf numFmtId="0" fontId="2" fillId="0" borderId="7" xfId="10" applyFont="1" applyFill="1" applyBorder="1"/>
    <xf numFmtId="0" fontId="2" fillId="2" borderId="7" xfId="10" applyFont="1" applyFill="1" applyBorder="1"/>
    <xf numFmtId="10" fontId="2" fillId="2" borderId="8" xfId="10" applyNumberFormat="1" applyFont="1" applyFill="1" applyBorder="1"/>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1" xfId="10" applyFont="1" applyFill="1" applyBorder="1" applyAlignment="1">
      <alignment vertical="center"/>
    </xf>
    <xf numFmtId="0" fontId="1" fillId="2" borderId="0" xfId="10" applyFont="1" applyFill="1" applyBorder="1" applyAlignment="1">
      <alignment vertical="center"/>
    </xf>
    <xf numFmtId="0" fontId="2" fillId="0" borderId="18" xfId="9" applyFont="1" applyFill="1" applyBorder="1" applyAlignment="1">
      <alignment horizontal="left" vertical="top" wrapText="1"/>
    </xf>
    <xf numFmtId="0" fontId="2" fillId="0" borderId="19" xfId="9" applyFont="1" applyFill="1" applyBorder="1" applyAlignment="1">
      <alignment horizontal="left" vertical="top" wrapText="1"/>
    </xf>
    <xf numFmtId="0" fontId="2" fillId="0" borderId="26" xfId="9" applyFont="1" applyFill="1" applyBorder="1" applyAlignment="1">
      <alignment horizontal="left" vertical="top" wrapText="1"/>
    </xf>
    <xf numFmtId="0" fontId="2" fillId="0" borderId="19" xfId="9" applyFont="1" applyFill="1" applyBorder="1" applyAlignment="1">
      <alignment horizontal="right" vertical="top" wrapText="1"/>
    </xf>
    <xf numFmtId="0" fontId="2" fillId="2" borderId="4" xfId="9" applyFont="1" applyFill="1" applyBorder="1" applyAlignment="1">
      <alignment horizontal="left" vertical="top" wrapText="1"/>
    </xf>
    <xf numFmtId="0" fontId="2" fillId="0" borderId="20" xfId="9" applyFont="1" applyFill="1" applyBorder="1" applyAlignment="1">
      <alignment horizontal="left" vertical="top" wrapText="1"/>
    </xf>
    <xf numFmtId="0" fontId="1" fillId="0" borderId="0" xfId="9" applyFont="1" applyFill="1" applyAlignment="1">
      <alignment vertical="top" wrapText="1"/>
    </xf>
    <xf numFmtId="0" fontId="1" fillId="0" borderId="3" xfId="9" applyFont="1" applyFill="1" applyBorder="1" applyAlignment="1">
      <alignment horizontal="center"/>
    </xf>
    <xf numFmtId="0" fontId="2" fillId="2" borderId="19" xfId="9" applyFont="1" applyFill="1" applyBorder="1" applyAlignment="1">
      <alignment horizontal="left" vertical="top" wrapText="1"/>
    </xf>
    <xf numFmtId="0" fontId="2" fillId="0" borderId="16" xfId="9" applyFont="1" applyFill="1" applyBorder="1" applyAlignment="1">
      <alignment horizontal="left" vertical="top" wrapText="1"/>
    </xf>
    <xf numFmtId="0" fontId="2" fillId="0" borderId="27" xfId="9" applyFont="1" applyFill="1" applyBorder="1" applyAlignment="1">
      <alignment horizontal="left" vertical="top" wrapText="1"/>
    </xf>
    <xf numFmtId="0" fontId="2" fillId="0" borderId="17" xfId="9" applyFont="1" applyFill="1" applyBorder="1" applyAlignment="1">
      <alignment horizontal="left" vertical="top" wrapText="1"/>
    </xf>
    <xf numFmtId="0" fontId="2" fillId="2" borderId="3" xfId="9" applyFont="1" applyFill="1" applyBorder="1" applyAlignment="1">
      <alignment horizontal="left" vertical="top" wrapText="1"/>
    </xf>
    <xf numFmtId="0" fontId="2" fillId="2" borderId="21" xfId="9" applyFont="1" applyFill="1" applyBorder="1" applyAlignment="1">
      <alignment horizontal="left" vertical="top" wrapText="1"/>
    </xf>
    <xf numFmtId="0" fontId="2" fillId="2" borderId="5" xfId="9" applyFont="1" applyFill="1" applyBorder="1" applyAlignment="1">
      <alignment horizontal="left" vertical="top" wrapText="1"/>
    </xf>
    <xf numFmtId="49" fontId="1" fillId="2" borderId="1" xfId="9" applyNumberFormat="1" applyFont="1" applyFill="1" applyBorder="1" applyAlignment="1">
      <alignment horizontal="center" vertical="top"/>
    </xf>
    <xf numFmtId="0" fontId="2" fillId="0" borderId="0" xfId="9" applyFont="1" applyFill="1" applyAlignment="1">
      <alignment vertical="top"/>
    </xf>
    <xf numFmtId="0" fontId="10" fillId="0" borderId="4" xfId="13" applyFont="1" applyFill="1" applyBorder="1" applyAlignment="1">
      <alignment horizontal="center"/>
    </xf>
    <xf numFmtId="0" fontId="10" fillId="2" borderId="4" xfId="10" applyFont="1" applyFill="1" applyBorder="1"/>
    <xf numFmtId="0" fontId="10" fillId="2" borderId="4" xfId="10" applyFont="1" applyFill="1" applyBorder="1" applyAlignment="1">
      <alignment horizontal="center"/>
    </xf>
    <xf numFmtId="0" fontId="1" fillId="0" borderId="21" xfId="9" applyFont="1" applyFill="1" applyBorder="1" applyAlignment="1">
      <alignment vertical="top"/>
    </xf>
    <xf numFmtId="10" fontId="1" fillId="0" borderId="5" xfId="11" applyNumberFormat="1" applyFont="1" applyFill="1" applyBorder="1" applyAlignment="1">
      <alignment vertical="top"/>
    </xf>
    <xf numFmtId="0" fontId="2" fillId="0" borderId="3" xfId="9" applyFont="1" applyFill="1" applyBorder="1" applyAlignment="1">
      <alignment horizontal="center"/>
    </xf>
    <xf numFmtId="0" fontId="1" fillId="2" borderId="3" xfId="9" applyFont="1" applyFill="1" applyBorder="1" applyAlignment="1">
      <alignment horizontal="center"/>
    </xf>
    <xf numFmtId="0" fontId="2" fillId="2" borderId="3" xfId="9" applyFont="1" applyFill="1" applyBorder="1" applyAlignment="1">
      <alignment horizontal="center"/>
    </xf>
    <xf numFmtId="4" fontId="1" fillId="0" borderId="4" xfId="0" applyNumberFormat="1" applyFont="1" applyFill="1" applyBorder="1" applyAlignment="1">
      <alignment wrapText="1"/>
    </xf>
    <xf numFmtId="0" fontId="1" fillId="2" borderId="12" xfId="9" applyFont="1" applyFill="1" applyBorder="1" applyAlignment="1">
      <alignment horizontal="center"/>
    </xf>
    <xf numFmtId="0" fontId="2" fillId="0" borderId="15" xfId="9" applyFont="1" applyFill="1" applyBorder="1" applyAlignment="1">
      <alignment horizontal="center" vertical="top" wrapText="1"/>
    </xf>
    <xf numFmtId="0" fontId="1" fillId="0" borderId="6" xfId="9" applyFont="1" applyFill="1" applyBorder="1" applyAlignment="1">
      <alignment horizontal="center"/>
    </xf>
    <xf numFmtId="4" fontId="1" fillId="2" borderId="9" xfId="9" applyNumberFormat="1" applyFont="1" applyFill="1" applyBorder="1" applyAlignment="1">
      <alignment horizontal="center"/>
    </xf>
    <xf numFmtId="4" fontId="1" fillId="2" borderId="1" xfId="9" applyNumberFormat="1" applyFont="1" applyFill="1" applyBorder="1" applyAlignment="1">
      <alignment horizontal="center"/>
    </xf>
    <xf numFmtId="4" fontId="1" fillId="3" borderId="1" xfId="9" applyNumberFormat="1" applyFont="1" applyFill="1" applyBorder="1" applyAlignment="1">
      <alignment horizontal="center"/>
    </xf>
    <xf numFmtId="0" fontId="1" fillId="3" borderId="12" xfId="9" applyFont="1" applyFill="1" applyBorder="1" applyAlignment="1">
      <alignment horizontal="center"/>
    </xf>
    <xf numFmtId="0" fontId="1" fillId="0" borderId="0" xfId="9" applyFont="1" applyFill="1" applyAlignment="1">
      <alignment horizontal="center"/>
    </xf>
    <xf numFmtId="2" fontId="2" fillId="0" borderId="4" xfId="1" applyNumberFormat="1" applyFont="1" applyFill="1" applyBorder="1"/>
    <xf numFmtId="3" fontId="2" fillId="0" borderId="4" xfId="9" applyNumberFormat="1" applyFont="1" applyFill="1" applyBorder="1"/>
    <xf numFmtId="0" fontId="2" fillId="2" borderId="3" xfId="9" applyFont="1" applyFill="1" applyBorder="1" applyAlignment="1">
      <alignment vertical="top" wrapText="1"/>
    </xf>
    <xf numFmtId="0" fontId="2" fillId="2" borderId="21" xfId="9" applyFont="1" applyFill="1" applyBorder="1" applyAlignment="1">
      <alignment vertical="top" wrapText="1"/>
    </xf>
    <xf numFmtId="0" fontId="2" fillId="2" borderId="5" xfId="9" applyFont="1" applyFill="1" applyBorder="1" applyAlignment="1">
      <alignment vertical="top" wrapText="1"/>
    </xf>
    <xf numFmtId="0" fontId="2" fillId="0" borderId="3" xfId="9" applyFont="1" applyFill="1" applyBorder="1" applyAlignment="1">
      <alignment horizontal="left" wrapText="1"/>
    </xf>
    <xf numFmtId="0" fontId="2" fillId="2" borderId="15" xfId="10" applyFont="1" applyFill="1" applyBorder="1" applyAlignment="1">
      <alignment vertical="top" wrapText="1"/>
    </xf>
    <xf numFmtId="0" fontId="2" fillId="2" borderId="16" xfId="10" applyFont="1" applyFill="1" applyBorder="1" applyAlignment="1">
      <alignment vertical="top" wrapText="1"/>
    </xf>
    <xf numFmtId="0" fontId="2" fillId="2" borderId="27" xfId="10" applyFont="1" applyFill="1" applyBorder="1" applyAlignment="1">
      <alignment vertical="top" wrapText="1"/>
    </xf>
    <xf numFmtId="0" fontId="2" fillId="2" borderId="16" xfId="9" applyFont="1" applyFill="1" applyBorder="1" applyAlignment="1">
      <alignment vertical="top" wrapText="1"/>
    </xf>
    <xf numFmtId="0" fontId="2" fillId="2" borderId="17" xfId="10" applyFont="1" applyFill="1" applyBorder="1" applyAlignment="1">
      <alignment vertical="top" wrapText="1"/>
    </xf>
    <xf numFmtId="0" fontId="10" fillId="0" borderId="4" xfId="10" applyFont="1" applyFill="1" applyBorder="1" applyAlignment="1">
      <alignment horizontal="center"/>
    </xf>
    <xf numFmtId="0" fontId="2" fillId="0" borderId="4" xfId="10" applyFont="1" applyFill="1" applyBorder="1" applyAlignment="1">
      <alignment vertical="top"/>
    </xf>
    <xf numFmtId="0" fontId="11" fillId="0" borderId="0" xfId="0" applyNumberFormat="1" applyFont="1" applyFill="1" applyBorder="1" applyAlignment="1" applyProtection="1">
      <alignment horizontal="left" vertical="top"/>
    </xf>
    <xf numFmtId="10" fontId="8" fillId="0" borderId="5" xfId="15" applyNumberFormat="1" applyFont="1" applyFill="1" applyBorder="1"/>
    <xf numFmtId="169" fontId="1" fillId="2" borderId="4" xfId="5" applyNumberFormat="1" applyFont="1" applyFill="1" applyBorder="1" applyAlignment="1">
      <alignment horizontal="right"/>
    </xf>
    <xf numFmtId="0" fontId="1" fillId="2" borderId="3" xfId="9" applyFont="1" applyFill="1" applyBorder="1" applyAlignment="1">
      <alignment horizontal="right"/>
    </xf>
    <xf numFmtId="43" fontId="8" fillId="0" borderId="4" xfId="1" applyFont="1" applyFill="1" applyBorder="1" applyAlignment="1">
      <alignment horizontal="right"/>
    </xf>
    <xf numFmtId="2" fontId="1" fillId="0" borderId="4" xfId="1" applyNumberFormat="1" applyFont="1" applyFill="1" applyBorder="1"/>
    <xf numFmtId="0" fontId="2" fillId="0" borderId="4" xfId="9" applyFont="1" applyFill="1" applyBorder="1" applyAlignment="1">
      <alignment horizontal="left" vertical="top" wrapText="1"/>
    </xf>
    <xf numFmtId="0" fontId="1" fillId="3" borderId="0" xfId="9" applyFont="1" applyFill="1" applyBorder="1" applyAlignment="1">
      <alignment horizontal="left" wrapText="1"/>
    </xf>
    <xf numFmtId="0" fontId="2" fillId="3" borderId="0" xfId="9" applyFont="1" applyFill="1" applyBorder="1"/>
    <xf numFmtId="4" fontId="1" fillId="3" borderId="0" xfId="9" applyNumberFormat="1" applyFont="1" applyFill="1" applyBorder="1"/>
    <xf numFmtId="0" fontId="1" fillId="3" borderId="0" xfId="10" applyFont="1" applyFill="1" applyBorder="1" applyAlignment="1">
      <alignment vertical="top"/>
    </xf>
    <xf numFmtId="0" fontId="1" fillId="3" borderId="2" xfId="10" applyFont="1" applyFill="1" applyBorder="1" applyAlignment="1">
      <alignment vertical="top"/>
    </xf>
    <xf numFmtId="4" fontId="1" fillId="3" borderId="0" xfId="9" applyNumberFormat="1" applyFont="1" applyFill="1" applyBorder="1" applyAlignment="1">
      <alignment vertical="center"/>
    </xf>
    <xf numFmtId="0" fontId="1" fillId="3" borderId="0" xfId="10" applyFont="1" applyFill="1" applyBorder="1" applyAlignment="1">
      <alignment vertical="center"/>
    </xf>
    <xf numFmtId="0" fontId="1" fillId="3" borderId="2" xfId="10" applyFont="1" applyFill="1" applyBorder="1" applyAlignment="1">
      <alignment vertical="center"/>
    </xf>
    <xf numFmtId="166" fontId="1" fillId="3" borderId="0" xfId="9" applyNumberFormat="1" applyFont="1" applyFill="1" applyBorder="1"/>
    <xf numFmtId="0" fontId="4" fillId="3" borderId="0" xfId="9" applyFont="1" applyFill="1" applyBorder="1"/>
    <xf numFmtId="165" fontId="1" fillId="3" borderId="0" xfId="9" applyNumberFormat="1" applyFont="1" applyFill="1" applyBorder="1"/>
    <xf numFmtId="0" fontId="6" fillId="3" borderId="0" xfId="0" applyFont="1" applyFill="1" applyBorder="1" applyAlignment="1">
      <alignment wrapText="1"/>
    </xf>
    <xf numFmtId="4" fontId="2" fillId="3" borderId="0" xfId="9" applyNumberFormat="1" applyFont="1" applyFill="1" applyBorder="1"/>
    <xf numFmtId="165" fontId="1" fillId="3" borderId="0" xfId="9" applyNumberFormat="1" applyFont="1" applyFill="1" applyBorder="1" applyAlignment="1">
      <alignment horizontal="center"/>
    </xf>
    <xf numFmtId="0" fontId="1" fillId="3" borderId="0" xfId="9" applyFont="1" applyFill="1" applyBorder="1" applyAlignment="1">
      <alignment vertical="top"/>
    </xf>
    <xf numFmtId="0" fontId="1" fillId="3" borderId="10" xfId="9" applyFont="1" applyFill="1" applyBorder="1"/>
    <xf numFmtId="4" fontId="1" fillId="3" borderId="10" xfId="9" applyNumberFormat="1" applyFont="1" applyFill="1" applyBorder="1"/>
    <xf numFmtId="0" fontId="1" fillId="2" borderId="0" xfId="10" applyFont="1" applyFill="1" applyBorder="1" applyAlignment="1"/>
    <xf numFmtId="0" fontId="1" fillId="2" borderId="2" xfId="10" applyFont="1" applyFill="1" applyBorder="1" applyAlignment="1"/>
    <xf numFmtId="0" fontId="1" fillId="2" borderId="13" xfId="10" applyFont="1" applyFill="1" applyBorder="1" applyAlignment="1"/>
    <xf numFmtId="0" fontId="1" fillId="2" borderId="14" xfId="10" applyFont="1" applyFill="1" applyBorder="1" applyAlignment="1"/>
    <xf numFmtId="0" fontId="2" fillId="2" borderId="15" xfId="10" applyFont="1" applyFill="1" applyBorder="1" applyAlignment="1">
      <alignment vertical="top"/>
    </xf>
    <xf numFmtId="0" fontId="2" fillId="2" borderId="16" xfId="10" applyFont="1" applyFill="1" applyBorder="1" applyAlignment="1">
      <alignment vertical="top"/>
    </xf>
    <xf numFmtId="0" fontId="2" fillId="2" borderId="27" xfId="10" applyFont="1" applyFill="1" applyBorder="1" applyAlignment="1">
      <alignment vertical="top"/>
    </xf>
    <xf numFmtId="0" fontId="2" fillId="2" borderId="16" xfId="9" applyFont="1" applyFill="1" applyBorder="1" applyAlignment="1">
      <alignment vertical="top"/>
    </xf>
    <xf numFmtId="0" fontId="2" fillId="2" borderId="17" xfId="10" applyFont="1" applyFill="1" applyBorder="1" applyAlignment="1">
      <alignment vertical="top"/>
    </xf>
    <xf numFmtId="0" fontId="1" fillId="2" borderId="4" xfId="10" applyFont="1" applyFill="1" applyBorder="1" applyAlignment="1"/>
    <xf numFmtId="43" fontId="1" fillId="2" borderId="4" xfId="5" applyFont="1" applyFill="1" applyBorder="1" applyAlignment="1"/>
    <xf numFmtId="43" fontId="1" fillId="2" borderId="5" xfId="10" applyNumberFormat="1" applyFont="1" applyFill="1" applyBorder="1" applyAlignment="1"/>
    <xf numFmtId="0" fontId="2" fillId="2" borderId="4" xfId="10" applyFont="1" applyFill="1" applyBorder="1" applyAlignment="1"/>
    <xf numFmtId="0" fontId="2" fillId="0" borderId="4" xfId="10" applyFont="1" applyFill="1" applyBorder="1" applyAlignment="1"/>
    <xf numFmtId="0" fontId="10" fillId="0" borderId="4" xfId="10" applyFont="1" applyFill="1" applyBorder="1" applyAlignment="1"/>
    <xf numFmtId="10" fontId="1" fillId="2" borderId="5" xfId="10" applyNumberFormat="1" applyFont="1" applyFill="1" applyBorder="1" applyAlignment="1"/>
    <xf numFmtId="0" fontId="2" fillId="2" borderId="0" xfId="10" applyFont="1" applyFill="1" applyBorder="1" applyAlignment="1"/>
    <xf numFmtId="169" fontId="1" fillId="2" borderId="4" xfId="10" applyNumberFormat="1" applyFont="1" applyFill="1" applyBorder="1" applyAlignment="1"/>
    <xf numFmtId="4" fontId="1" fillId="0" borderId="4" xfId="0" applyNumberFormat="1" applyFont="1" applyFill="1" applyBorder="1" applyAlignment="1"/>
    <xf numFmtId="2" fontId="1" fillId="2" borderId="0" xfId="10" applyNumberFormat="1" applyFont="1" applyFill="1" applyBorder="1" applyAlignment="1"/>
    <xf numFmtId="43" fontId="1" fillId="0" borderId="4" xfId="7" applyFont="1" applyFill="1" applyBorder="1" applyAlignment="1"/>
    <xf numFmtId="0" fontId="2" fillId="0" borderId="4" xfId="13" applyFont="1" applyFill="1" applyBorder="1" applyAlignment="1"/>
    <xf numFmtId="0" fontId="1" fillId="0" borderId="4" xfId="13" applyFont="1" applyFill="1" applyBorder="1" applyAlignment="1"/>
    <xf numFmtId="0" fontId="2" fillId="2" borderId="4" xfId="13" applyFont="1" applyFill="1" applyBorder="1" applyAlignment="1"/>
    <xf numFmtId="43" fontId="1" fillId="0" borderId="4" xfId="1" applyFont="1" applyFill="1" applyBorder="1" applyAlignment="1"/>
    <xf numFmtId="0" fontId="1" fillId="2" borderId="3" xfId="10" applyFont="1" applyFill="1" applyBorder="1" applyAlignment="1"/>
    <xf numFmtId="2" fontId="2" fillId="2" borderId="4" xfId="10" applyNumberFormat="1" applyFont="1" applyFill="1" applyBorder="1" applyAlignment="1"/>
    <xf numFmtId="10" fontId="2" fillId="2" borderId="5" xfId="15" applyNumberFormat="1" applyFont="1" applyFill="1" applyBorder="1" applyAlignment="1"/>
    <xf numFmtId="43" fontId="2" fillId="2" borderId="4" xfId="10" applyNumberFormat="1" applyFont="1" applyFill="1" applyBorder="1" applyAlignment="1"/>
    <xf numFmtId="43" fontId="2" fillId="2" borderId="4" xfId="5" applyFont="1" applyFill="1" applyBorder="1" applyAlignment="1"/>
    <xf numFmtId="43" fontId="2" fillId="2" borderId="4" xfId="1" applyFont="1" applyFill="1" applyBorder="1" applyAlignment="1"/>
    <xf numFmtId="10" fontId="2" fillId="2" borderId="5" xfId="11" applyNumberFormat="1" applyFont="1" applyFill="1" applyBorder="1" applyAlignment="1"/>
    <xf numFmtId="0" fontId="1" fillId="2" borderId="24" xfId="10" applyFont="1" applyFill="1" applyBorder="1" applyAlignment="1"/>
    <xf numFmtId="43" fontId="1" fillId="2" borderId="24" xfId="5" applyFont="1" applyFill="1" applyBorder="1" applyAlignment="1"/>
    <xf numFmtId="10" fontId="1" fillId="2" borderId="25" xfId="10" applyNumberFormat="1" applyFont="1" applyFill="1" applyBorder="1" applyAlignment="1"/>
    <xf numFmtId="0" fontId="2" fillId="0" borderId="7" xfId="10" applyFont="1" applyFill="1" applyBorder="1" applyAlignment="1"/>
    <xf numFmtId="0" fontId="2" fillId="2" borderId="7" xfId="10" applyFont="1" applyFill="1" applyBorder="1" applyAlignment="1"/>
    <xf numFmtId="10" fontId="2" fillId="2" borderId="8" xfId="10" applyNumberFormat="1" applyFont="1" applyFill="1" applyBorder="1" applyAlignment="1"/>
    <xf numFmtId="43" fontId="1" fillId="2" borderId="0" xfId="10" applyNumberFormat="1" applyFont="1" applyFill="1" applyBorder="1" applyAlignment="1"/>
    <xf numFmtId="0" fontId="1" fillId="2" borderId="1" xfId="10" applyFont="1" applyFill="1" applyBorder="1" applyAlignment="1"/>
    <xf numFmtId="0" fontId="1" fillId="3" borderId="0" xfId="10" applyFont="1" applyFill="1" applyBorder="1" applyAlignment="1"/>
    <xf numFmtId="0" fontId="1" fillId="3" borderId="2" xfId="10" applyFont="1" applyFill="1" applyBorder="1" applyAlignment="1"/>
    <xf numFmtId="0" fontId="1" fillId="0" borderId="4" xfId="10" applyFont="1" applyFill="1" applyBorder="1" applyAlignment="1"/>
    <xf numFmtId="0" fontId="12" fillId="0" borderId="4" xfId="10" applyFont="1" applyFill="1" applyBorder="1" applyAlignment="1"/>
    <xf numFmtId="0" fontId="1" fillId="2" borderId="12" xfId="10" applyFont="1" applyFill="1" applyBorder="1" applyAlignment="1"/>
    <xf numFmtId="4" fontId="1" fillId="0" borderId="4" xfId="0" applyNumberFormat="1" applyFont="1" applyFill="1" applyBorder="1" applyAlignment="1">
      <alignment vertical="top" wrapText="1"/>
    </xf>
    <xf numFmtId="3" fontId="1" fillId="0" borderId="4" xfId="0" applyNumberFormat="1" applyFont="1" applyFill="1" applyBorder="1" applyAlignment="1">
      <alignment vertical="top"/>
    </xf>
    <xf numFmtId="4" fontId="1" fillId="0" borderId="4" xfId="0" applyNumberFormat="1" applyFont="1" applyFill="1" applyBorder="1" applyAlignment="1">
      <alignment vertical="top"/>
    </xf>
    <xf numFmtId="0" fontId="1" fillId="3" borderId="0" xfId="9" applyFont="1" applyFill="1" applyBorder="1" applyAlignment="1">
      <alignment horizontal="left"/>
    </xf>
    <xf numFmtId="0" fontId="7" fillId="0" borderId="4" xfId="14" applyBorder="1"/>
    <xf numFmtId="0" fontId="1" fillId="2" borderId="1" xfId="9" applyFont="1" applyFill="1" applyBorder="1" applyAlignment="1">
      <alignment horizontal="left"/>
    </xf>
    <xf numFmtId="0" fontId="1" fillId="3" borderId="1" xfId="9" applyFont="1" applyFill="1" applyBorder="1" applyAlignment="1">
      <alignment horizontal="left"/>
    </xf>
    <xf numFmtId="10" fontId="1" fillId="2" borderId="0" xfId="15" applyNumberFormat="1" applyFont="1" applyFill="1" applyBorder="1" applyAlignment="1"/>
    <xf numFmtId="10" fontId="2" fillId="2" borderId="0" xfId="15" applyNumberFormat="1" applyFont="1" applyFill="1" applyBorder="1" applyAlignment="1"/>
    <xf numFmtId="10" fontId="1" fillId="2" borderId="0" xfId="15" applyNumberFormat="1" applyFont="1" applyFill="1" applyBorder="1" applyAlignment="1">
      <alignment vertical="top"/>
    </xf>
    <xf numFmtId="10" fontId="1" fillId="2" borderId="0" xfId="15" applyNumberFormat="1" applyFont="1" applyFill="1" applyBorder="1" applyAlignment="1">
      <alignment vertical="center"/>
    </xf>
    <xf numFmtId="10" fontId="1" fillId="0" borderId="0" xfId="15" applyNumberFormat="1" applyFont="1" applyFill="1" applyBorder="1"/>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1" fillId="3" borderId="0" xfId="9" applyFont="1" applyFill="1" applyBorder="1" applyAlignment="1">
      <alignment horizontal="left" vertical="top" wrapText="1"/>
    </xf>
    <xf numFmtId="0" fontId="1" fillId="0" borderId="10" xfId="9" applyFont="1" applyFill="1" applyBorder="1"/>
    <xf numFmtId="4" fontId="1" fillId="0" borderId="10" xfId="9" applyNumberFormat="1" applyFont="1" applyFill="1" applyBorder="1"/>
    <xf numFmtId="0" fontId="2" fillId="3" borderId="4" xfId="9" applyFont="1" applyFill="1" applyBorder="1" applyAlignment="1">
      <alignment horizontal="left" vertical="top"/>
    </xf>
    <xf numFmtId="0" fontId="2" fillId="3" borderId="4" xfId="9" applyFont="1" applyFill="1" applyBorder="1" applyAlignment="1">
      <alignment vertical="top" wrapText="1"/>
    </xf>
    <xf numFmtId="0" fontId="1" fillId="3" borderId="4" xfId="9" applyFont="1" applyFill="1" applyBorder="1" applyAlignment="1">
      <alignment vertical="top"/>
    </xf>
    <xf numFmtId="165" fontId="1" fillId="3" borderId="4" xfId="10" applyNumberFormat="1" applyFont="1" applyFill="1" applyBorder="1"/>
    <xf numFmtId="0" fontId="2" fillId="3" borderId="4" xfId="9" applyFont="1" applyFill="1" applyBorder="1" applyAlignment="1">
      <alignment vertical="top"/>
    </xf>
    <xf numFmtId="0" fontId="1" fillId="3" borderId="4" xfId="9" applyFont="1" applyFill="1" applyBorder="1"/>
    <xf numFmtId="4" fontId="2" fillId="3" borderId="4" xfId="9" applyNumberFormat="1" applyFont="1" applyFill="1" applyBorder="1" applyAlignment="1">
      <alignment vertical="top"/>
    </xf>
    <xf numFmtId="4" fontId="1" fillId="3" borderId="4" xfId="9" applyNumberFormat="1" applyFont="1" applyFill="1" applyBorder="1"/>
    <xf numFmtId="0" fontId="2" fillId="3" borderId="4" xfId="9" applyFont="1" applyFill="1" applyBorder="1" applyAlignment="1">
      <alignment horizontal="left" vertical="top" wrapText="1"/>
    </xf>
    <xf numFmtId="174" fontId="1" fillId="3" borderId="4" xfId="10" applyNumberFormat="1" applyFont="1" applyFill="1" applyBorder="1"/>
    <xf numFmtId="0" fontId="1" fillId="3" borderId="4" xfId="10" applyFont="1" applyFill="1" applyBorder="1"/>
    <xf numFmtId="0" fontId="12" fillId="3" borderId="4" xfId="10" applyFont="1" applyFill="1" applyBorder="1"/>
    <xf numFmtId="0" fontId="2" fillId="3" borderId="4" xfId="10" applyFont="1" applyFill="1" applyBorder="1" applyAlignment="1">
      <alignment vertical="top"/>
    </xf>
    <xf numFmtId="0" fontId="2" fillId="3" borderId="4" xfId="10" applyFont="1" applyFill="1" applyBorder="1" applyAlignment="1">
      <alignment horizontal="center" vertical="top" wrapText="1"/>
    </xf>
    <xf numFmtId="0" fontId="1" fillId="3" borderId="4" xfId="10" applyFont="1" applyFill="1" applyBorder="1" applyAlignment="1">
      <alignment vertical="top"/>
    </xf>
    <xf numFmtId="0" fontId="2" fillId="3" borderId="4" xfId="10" applyFont="1" applyFill="1" applyBorder="1" applyAlignment="1">
      <alignment horizontal="right" vertical="top"/>
    </xf>
    <xf numFmtId="0" fontId="2" fillId="3" borderId="4" xfId="9" applyFont="1" applyFill="1" applyBorder="1"/>
    <xf numFmtId="0" fontId="2" fillId="3" borderId="4" xfId="9" applyFont="1" applyFill="1" applyBorder="1" applyAlignment="1">
      <alignment horizontal="right" vertical="top" wrapText="1"/>
    </xf>
    <xf numFmtId="165" fontId="1" fillId="0" borderId="4" xfId="10" applyNumberFormat="1" applyFont="1" applyFill="1" applyBorder="1" applyAlignment="1"/>
    <xf numFmtId="0" fontId="1" fillId="0" borderId="0" xfId="10" applyFont="1" applyFill="1" applyBorder="1" applyAlignment="1"/>
    <xf numFmtId="170" fontId="1" fillId="0" borderId="4" xfId="13" applyNumberFormat="1" applyFont="1" applyFill="1" applyBorder="1" applyAlignment="1">
      <alignment horizontal="left"/>
    </xf>
    <xf numFmtId="171" fontId="1" fillId="0" borderId="4" xfId="10" applyNumberFormat="1" applyFont="1" applyFill="1" applyBorder="1" applyAlignment="1"/>
    <xf numFmtId="2" fontId="1" fillId="0" borderId="4" xfId="9" applyNumberFormat="1" applyFont="1" applyFill="1" applyBorder="1"/>
    <xf numFmtId="43" fontId="8" fillId="0" borderId="4" xfId="1" applyFont="1" applyFill="1" applyBorder="1" applyAlignment="1"/>
    <xf numFmtId="0" fontId="1" fillId="0" borderId="0" xfId="10" applyFont="1" applyFill="1" applyBorder="1"/>
    <xf numFmtId="4" fontId="1" fillId="2" borderId="0" xfId="10" applyNumberFormat="1" applyFont="1" applyFill="1" applyBorder="1" applyAlignment="1"/>
    <xf numFmtId="10" fontId="1" fillId="2" borderId="0" xfId="10" applyNumberFormat="1" applyFont="1" applyFill="1" applyBorder="1" applyAlignment="1"/>
    <xf numFmtId="0" fontId="2" fillId="2" borderId="0" xfId="9" applyFont="1" applyFill="1" applyBorder="1" applyAlignment="1">
      <alignment horizontal="center"/>
    </xf>
    <xf numFmtId="0" fontId="1" fillId="2" borderId="0" xfId="10" applyFont="1" applyFill="1" applyBorder="1" applyAlignment="1">
      <alignment horizontal="center" wrapText="1"/>
    </xf>
    <xf numFmtId="0" fontId="1" fillId="3" borderId="0" xfId="10" applyFont="1" applyFill="1" applyBorder="1" applyAlignment="1">
      <alignment horizontal="left" wrapText="1"/>
    </xf>
    <xf numFmtId="0" fontId="2" fillId="2" borderId="0" xfId="10" applyFont="1" applyFill="1" applyBorder="1" applyAlignment="1">
      <alignment horizontal="center"/>
    </xf>
    <xf numFmtId="0" fontId="2" fillId="0" borderId="0" xfId="10" applyFont="1" applyBorder="1" applyAlignment="1">
      <alignment horizontal="center"/>
    </xf>
    <xf numFmtId="0" fontId="2" fillId="2" borderId="0" xfId="10" applyFont="1" applyFill="1" applyBorder="1" applyAlignment="1">
      <alignment horizontal="center" vertical="top"/>
    </xf>
    <xf numFmtId="0" fontId="2" fillId="0" borderId="0" xfId="9" applyFont="1" applyFill="1" applyBorder="1" applyAlignment="1">
      <alignment horizontal="left" vertical="top" wrapText="1"/>
    </xf>
    <xf numFmtId="10" fontId="1" fillId="0" borderId="0" xfId="11" applyNumberFormat="1" applyFont="1" applyFill="1" applyBorder="1"/>
    <xf numFmtId="10" fontId="1" fillId="0" borderId="0" xfId="11" applyNumberFormat="1" applyFont="1" applyFill="1" applyBorder="1" applyAlignment="1">
      <alignment vertical="top"/>
    </xf>
    <xf numFmtId="10" fontId="2" fillId="0" borderId="0" xfId="11" applyNumberFormat="1" applyFont="1" applyFill="1" applyBorder="1" applyAlignment="1">
      <alignment horizontal="right"/>
    </xf>
    <xf numFmtId="10" fontId="2" fillId="0" borderId="0" xfId="11" applyNumberFormat="1" applyFont="1" applyFill="1" applyBorder="1"/>
    <xf numFmtId="43" fontId="1" fillId="0" borderId="0" xfId="5" applyFont="1" applyFill="1" applyBorder="1" applyAlignment="1">
      <alignment horizontal="right"/>
    </xf>
    <xf numFmtId="43" fontId="2" fillId="0" borderId="0" xfId="5" applyFont="1" applyFill="1" applyBorder="1" applyAlignment="1">
      <alignment horizontal="right"/>
    </xf>
    <xf numFmtId="10" fontId="2" fillId="0" borderId="0" xfId="15" applyNumberFormat="1" applyFont="1" applyFill="1" applyBorder="1"/>
    <xf numFmtId="0" fontId="2" fillId="3" borderId="0" xfId="9" applyFont="1" applyFill="1" applyBorder="1" applyAlignment="1">
      <alignment wrapText="1"/>
    </xf>
    <xf numFmtId="164" fontId="2" fillId="0" borderId="0" xfId="6" applyNumberFormat="1" applyFont="1" applyFill="1" applyBorder="1" applyAlignment="1">
      <alignment horizontal="right"/>
    </xf>
    <xf numFmtId="164" fontId="1" fillId="0" borderId="0" xfId="6" applyNumberFormat="1" applyFont="1" applyFill="1" applyBorder="1" applyAlignment="1">
      <alignment horizontal="right"/>
    </xf>
    <xf numFmtId="10" fontId="2" fillId="0" borderId="0" xfId="9" applyNumberFormat="1" applyFont="1" applyFill="1" applyBorder="1"/>
    <xf numFmtId="0" fontId="2" fillId="2" borderId="0" xfId="10" applyFont="1" applyFill="1" applyBorder="1" applyAlignment="1">
      <alignment vertical="top"/>
    </xf>
    <xf numFmtId="43" fontId="1" fillId="2" borderId="0" xfId="5" applyFont="1" applyFill="1" applyBorder="1" applyAlignment="1">
      <alignment horizontal="right"/>
    </xf>
    <xf numFmtId="10" fontId="2" fillId="2" borderId="0" xfId="15" applyNumberFormat="1" applyFont="1" applyFill="1" applyBorder="1" applyAlignment="1">
      <alignment horizontal="right"/>
    </xf>
    <xf numFmtId="10" fontId="2" fillId="0" borderId="0" xfId="15" applyNumberFormat="1" applyFont="1" applyFill="1" applyBorder="1" applyAlignment="1">
      <alignment horizontal="right"/>
    </xf>
    <xf numFmtId="10" fontId="8" fillId="0" borderId="0" xfId="15" applyNumberFormat="1" applyFont="1" applyFill="1" applyBorder="1" applyAlignment="1">
      <alignment horizontal="right"/>
    </xf>
    <xf numFmtId="10" fontId="2" fillId="2" borderId="0" xfId="11" applyNumberFormat="1" applyFont="1" applyFill="1" applyBorder="1" applyAlignment="1"/>
    <xf numFmtId="10" fontId="8" fillId="0" borderId="0" xfId="15" applyNumberFormat="1" applyFont="1" applyFill="1" applyBorder="1" applyAlignment="1"/>
    <xf numFmtId="10" fontId="2" fillId="2" borderId="0" xfId="10" applyNumberFormat="1" applyFont="1" applyFill="1" applyBorder="1" applyAlignment="1"/>
    <xf numFmtId="2" fontId="1" fillId="0" borderId="4" xfId="10" applyNumberFormat="1" applyFont="1" applyFill="1" applyBorder="1"/>
    <xf numFmtId="2" fontId="1" fillId="0" borderId="0" xfId="11" applyNumberFormat="1" applyFont="1" applyFill="1" applyBorder="1"/>
    <xf numFmtId="0" fontId="2" fillId="2" borderId="0" xfId="9" applyFont="1" applyFill="1" applyBorder="1" applyAlignment="1">
      <alignment horizontal="center"/>
    </xf>
    <xf numFmtId="0" fontId="1" fillId="2" borderId="0" xfId="10" applyFont="1" applyFill="1" applyBorder="1" applyAlignment="1">
      <alignment horizontal="center" wrapText="1"/>
    </xf>
    <xf numFmtId="0" fontId="1" fillId="3" borderId="0" xfId="10" applyFont="1" applyFill="1" applyBorder="1" applyAlignment="1">
      <alignment horizontal="left" wrapText="1"/>
    </xf>
    <xf numFmtId="0" fontId="2" fillId="2" borderId="0" xfId="10" applyFont="1" applyFill="1" applyBorder="1" applyAlignment="1">
      <alignment horizontal="center"/>
    </xf>
    <xf numFmtId="0" fontId="2" fillId="0" borderId="0" xfId="10" applyFont="1" applyBorder="1" applyAlignment="1">
      <alignment horizontal="center"/>
    </xf>
    <xf numFmtId="0" fontId="2" fillId="2" borderId="0" xfId="10" applyFont="1" applyFill="1" applyBorder="1" applyAlignment="1">
      <alignment horizontal="center" vertical="top" wrapText="1"/>
    </xf>
    <xf numFmtId="2" fontId="2" fillId="0" borderId="0" xfId="10" applyNumberFormat="1" applyFont="1" applyBorder="1" applyAlignment="1">
      <alignment horizontal="center"/>
    </xf>
    <xf numFmtId="2" fontId="2" fillId="2" borderId="0" xfId="10" applyNumberFormat="1" applyFont="1" applyFill="1" applyBorder="1" applyAlignment="1">
      <alignment horizontal="center"/>
    </xf>
    <xf numFmtId="2" fontId="1" fillId="2" borderId="0" xfId="10" applyNumberFormat="1" applyFont="1" applyFill="1" applyBorder="1" applyAlignment="1">
      <alignment horizontal="center" wrapText="1"/>
    </xf>
    <xf numFmtId="2" fontId="2" fillId="2" borderId="0" xfId="10" applyNumberFormat="1" applyFont="1" applyFill="1" applyBorder="1" applyAlignment="1">
      <alignment horizontal="center" vertical="top"/>
    </xf>
    <xf numFmtId="2" fontId="2" fillId="2" borderId="0" xfId="10" applyNumberFormat="1" applyFont="1" applyFill="1" applyBorder="1" applyAlignment="1">
      <alignment vertical="top"/>
    </xf>
    <xf numFmtId="2" fontId="1" fillId="2" borderId="0" xfId="5" applyNumberFormat="1" applyFont="1" applyFill="1" applyBorder="1" applyAlignment="1">
      <alignment horizontal="right"/>
    </xf>
    <xf numFmtId="2" fontId="2" fillId="2" borderId="0" xfId="15" applyNumberFormat="1" applyFont="1" applyFill="1" applyBorder="1" applyAlignment="1">
      <alignment horizontal="right"/>
    </xf>
    <xf numFmtId="2" fontId="2" fillId="0" borderId="0" xfId="15" applyNumberFormat="1" applyFont="1" applyFill="1" applyBorder="1" applyAlignment="1">
      <alignment horizontal="right"/>
    </xf>
    <xf numFmtId="2" fontId="8" fillId="0" borderId="0" xfId="15" applyNumberFormat="1" applyFont="1" applyFill="1" applyBorder="1" applyAlignment="1">
      <alignment horizontal="right"/>
    </xf>
    <xf numFmtId="2" fontId="2" fillId="2" borderId="0" xfId="15" applyNumberFormat="1" applyFont="1" applyFill="1" applyBorder="1" applyAlignment="1"/>
    <xf numFmtId="2" fontId="2" fillId="2" borderId="0" xfId="11" applyNumberFormat="1" applyFont="1" applyFill="1" applyBorder="1" applyAlignment="1"/>
    <xf numFmtId="2" fontId="1" fillId="3" borderId="0" xfId="10" applyNumberFormat="1" applyFont="1" applyFill="1" applyBorder="1" applyAlignment="1"/>
    <xf numFmtId="2" fontId="1" fillId="3" borderId="0" xfId="10" applyNumberFormat="1" applyFont="1" applyFill="1" applyBorder="1" applyAlignment="1">
      <alignment vertical="top"/>
    </xf>
    <xf numFmtId="2" fontId="1" fillId="3" borderId="0" xfId="10" applyNumberFormat="1" applyFont="1" applyFill="1" applyBorder="1" applyAlignment="1">
      <alignment horizontal="left" wrapText="1"/>
    </xf>
    <xf numFmtId="2" fontId="1" fillId="3" borderId="0" xfId="10" applyNumberFormat="1" applyFont="1" applyFill="1" applyBorder="1" applyAlignment="1">
      <alignment vertical="center"/>
    </xf>
    <xf numFmtId="10" fontId="1" fillId="2" borderId="0" xfId="15" applyNumberFormat="1" applyFont="1" applyFill="1" applyBorder="1"/>
    <xf numFmtId="0" fontId="2" fillId="2" borderId="0" xfId="10" applyFont="1" applyFill="1" applyBorder="1" applyAlignment="1">
      <alignment vertical="top" wrapText="1"/>
    </xf>
    <xf numFmtId="43" fontId="1" fillId="2" borderId="0" xfId="10" applyNumberFormat="1" applyFont="1" applyFill="1" applyBorder="1"/>
    <xf numFmtId="10" fontId="1" fillId="2" borderId="0" xfId="10" applyNumberFormat="1" applyFont="1" applyFill="1" applyBorder="1"/>
    <xf numFmtId="10" fontId="2" fillId="2" borderId="0" xfId="15" applyNumberFormat="1" applyFont="1" applyFill="1" applyBorder="1"/>
    <xf numFmtId="10" fontId="2" fillId="2" borderId="0" xfId="10" applyNumberFormat="1" applyFont="1" applyFill="1" applyBorder="1"/>
    <xf numFmtId="10" fontId="8" fillId="0" borderId="0" xfId="15" applyNumberFormat="1" applyFont="1" applyFill="1" applyBorder="1"/>
    <xf numFmtId="10" fontId="8" fillId="0" borderId="5" xfId="15" applyNumberFormat="1" applyFont="1" applyFill="1" applyBorder="1" applyAlignment="1">
      <alignment horizontal="right"/>
    </xf>
    <xf numFmtId="10" fontId="8" fillId="0" borderId="5" xfId="15" applyNumberFormat="1" applyFont="1" applyFill="1" applyBorder="1" applyAlignment="1"/>
    <xf numFmtId="0" fontId="2" fillId="2" borderId="6" xfId="10" applyFont="1" applyFill="1" applyBorder="1" applyAlignment="1">
      <alignment horizontal="center"/>
    </xf>
    <xf numFmtId="4" fontId="2" fillId="0" borderId="7" xfId="0" applyNumberFormat="1" applyFont="1" applyFill="1" applyBorder="1"/>
    <xf numFmtId="4" fontId="8" fillId="0" borderId="4" xfId="1" applyNumberFormat="1" applyFont="1" applyFill="1" applyBorder="1"/>
    <xf numFmtId="0" fontId="2" fillId="2" borderId="9" xfId="9" applyFont="1" applyFill="1" applyBorder="1" applyAlignment="1">
      <alignment horizontal="center"/>
    </xf>
    <xf numFmtId="0" fontId="2" fillId="2" borderId="10" xfId="9" applyFont="1" applyFill="1" applyBorder="1" applyAlignment="1">
      <alignment horizontal="center"/>
    </xf>
    <xf numFmtId="0" fontId="2" fillId="2" borderId="11" xfId="9" applyFont="1" applyFill="1" applyBorder="1" applyAlignment="1">
      <alignment horizontal="center"/>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2" borderId="1" xfId="10" applyFont="1" applyFill="1" applyBorder="1" applyAlignment="1">
      <alignment horizontal="center" wrapText="1"/>
    </xf>
    <xf numFmtId="0" fontId="1" fillId="2" borderId="0" xfId="10" applyFont="1" applyFill="1" applyBorder="1" applyAlignment="1">
      <alignment horizontal="center" wrapText="1"/>
    </xf>
    <xf numFmtId="0" fontId="1" fillId="2" borderId="2" xfId="10" applyFont="1" applyFill="1" applyBorder="1" applyAlignment="1">
      <alignment horizontal="center" wrapText="1"/>
    </xf>
    <xf numFmtId="0" fontId="2" fillId="2" borderId="12" xfId="9" applyFont="1" applyFill="1" applyBorder="1" applyAlignment="1">
      <alignment horizontal="center"/>
    </xf>
    <xf numFmtId="0" fontId="2" fillId="2" borderId="13" xfId="9" applyFont="1" applyFill="1" applyBorder="1" applyAlignment="1">
      <alignment horizontal="center"/>
    </xf>
    <xf numFmtId="0" fontId="2" fillId="2" borderId="14" xfId="9" applyFont="1" applyFill="1" applyBorder="1" applyAlignment="1">
      <alignment horizontal="center"/>
    </xf>
    <xf numFmtId="0" fontId="2" fillId="3" borderId="28" xfId="10" applyFont="1" applyFill="1" applyBorder="1" applyAlignment="1">
      <alignment horizontal="center" vertical="top" wrapText="1"/>
    </xf>
    <xf numFmtId="0" fontId="2" fillId="3" borderId="21" xfId="10" applyFont="1" applyFill="1" applyBorder="1" applyAlignment="1">
      <alignment horizontal="center" vertical="top" wrapText="1"/>
    </xf>
    <xf numFmtId="0" fontId="1" fillId="3" borderId="0" xfId="10" applyFont="1" applyFill="1" applyBorder="1" applyAlignment="1">
      <alignment horizontal="left" wrapText="1"/>
    </xf>
    <xf numFmtId="0" fontId="1" fillId="3" borderId="2" xfId="10" applyFont="1" applyFill="1" applyBorder="1" applyAlignment="1">
      <alignment horizontal="left" wrapText="1"/>
    </xf>
    <xf numFmtId="0" fontId="2" fillId="0" borderId="9" xfId="10" applyFont="1" applyBorder="1" applyAlignment="1">
      <alignment horizontal="center"/>
    </xf>
    <xf numFmtId="0" fontId="2" fillId="0" borderId="10" xfId="10" applyFont="1" applyBorder="1" applyAlignment="1">
      <alignment horizontal="center"/>
    </xf>
    <xf numFmtId="0" fontId="2" fillId="0" borderId="11" xfId="10" applyFont="1" applyBorder="1" applyAlignment="1">
      <alignment horizontal="center"/>
    </xf>
    <xf numFmtId="0" fontId="2" fillId="2" borderId="1" xfId="10" applyFont="1" applyFill="1" applyBorder="1" applyAlignment="1">
      <alignment horizontal="center"/>
    </xf>
    <xf numFmtId="0" fontId="2" fillId="2" borderId="0" xfId="10" applyFont="1" applyFill="1" applyBorder="1" applyAlignment="1">
      <alignment horizontal="center"/>
    </xf>
    <xf numFmtId="0" fontId="2" fillId="2" borderId="2" xfId="10" applyFont="1" applyFill="1" applyBorder="1" applyAlignment="1">
      <alignment horizontal="center"/>
    </xf>
    <xf numFmtId="0" fontId="2" fillId="0" borderId="1" xfId="10" applyFont="1" applyBorder="1" applyAlignment="1">
      <alignment horizontal="center"/>
    </xf>
    <xf numFmtId="0" fontId="2" fillId="0" borderId="0" xfId="10" applyFont="1" applyBorder="1" applyAlignment="1">
      <alignment horizontal="center"/>
    </xf>
    <xf numFmtId="0" fontId="2" fillId="0" borderId="2" xfId="10" applyFont="1" applyBorder="1" applyAlignment="1">
      <alignment horizontal="center"/>
    </xf>
    <xf numFmtId="0" fontId="2" fillId="2" borderId="1" xfId="10" applyFont="1" applyFill="1" applyBorder="1" applyAlignment="1">
      <alignment horizontal="center" vertical="top"/>
    </xf>
    <xf numFmtId="0" fontId="2" fillId="2" borderId="0" xfId="10" applyFont="1" applyFill="1" applyBorder="1" applyAlignment="1">
      <alignment horizontal="center" vertical="top"/>
    </xf>
    <xf numFmtId="0" fontId="2" fillId="2" borderId="2" xfId="10" applyFont="1" applyFill="1" applyBorder="1" applyAlignment="1">
      <alignment horizontal="center" vertical="top"/>
    </xf>
    <xf numFmtId="0" fontId="2" fillId="2" borderId="1" xfId="10" applyFont="1" applyFill="1" applyBorder="1" applyAlignment="1">
      <alignment horizontal="center" vertical="top" wrapText="1"/>
    </xf>
    <xf numFmtId="0" fontId="2" fillId="2" borderId="0" xfId="10" applyFont="1" applyFill="1" applyBorder="1" applyAlignment="1">
      <alignment horizontal="center" vertical="top" wrapText="1"/>
    </xf>
    <xf numFmtId="0" fontId="2" fillId="2" borderId="2" xfId="10" applyFont="1" applyFill="1" applyBorder="1" applyAlignment="1">
      <alignment horizontal="center" vertical="top" wrapText="1"/>
    </xf>
    <xf numFmtId="0" fontId="1" fillId="3" borderId="0"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2" fillId="2" borderId="1" xfId="9" applyFont="1" applyFill="1" applyBorder="1" applyAlignment="1">
      <alignment horizontal="center" vertical="top" wrapText="1"/>
    </xf>
    <xf numFmtId="0" fontId="1" fillId="0" borderId="0" xfId="9" applyFont="1" applyBorder="1"/>
    <xf numFmtId="0" fontId="1" fillId="0" borderId="2" xfId="9" applyFont="1" applyBorder="1"/>
    <xf numFmtId="0" fontId="1" fillId="2" borderId="0" xfId="9" applyFont="1" applyFill="1" applyBorder="1" applyAlignment="1">
      <alignment horizontal="left"/>
    </xf>
    <xf numFmtId="0" fontId="1" fillId="2" borderId="2" xfId="9" applyFont="1" applyFill="1" applyBorder="1" applyAlignment="1">
      <alignment horizontal="left"/>
    </xf>
    <xf numFmtId="0" fontId="1" fillId="3" borderId="0" xfId="9" applyFont="1" applyFill="1" applyBorder="1" applyAlignment="1">
      <alignment horizontal="left" vertical="top" wrapText="1"/>
    </xf>
    <xf numFmtId="0" fontId="1" fillId="3" borderId="2" xfId="9" applyFont="1" applyFill="1" applyBorder="1" applyAlignment="1">
      <alignment horizontal="left" vertical="top" wrapText="1"/>
    </xf>
    <xf numFmtId="0" fontId="1" fillId="2" borderId="10" xfId="9" applyFont="1" applyFill="1" applyBorder="1" applyAlignment="1">
      <alignment horizontal="center"/>
    </xf>
    <xf numFmtId="0" fontId="1" fillId="2" borderId="0" xfId="9" applyFont="1" applyFill="1" applyBorder="1" applyAlignment="1">
      <alignment horizontal="center"/>
    </xf>
    <xf numFmtId="0" fontId="6" fillId="3" borderId="0" xfId="0" applyFont="1" applyFill="1" applyBorder="1" applyAlignment="1">
      <alignment vertical="top" wrapText="1"/>
    </xf>
    <xf numFmtId="0" fontId="2" fillId="2" borderId="1" xfId="9" applyFont="1" applyFill="1" applyBorder="1" applyAlignment="1">
      <alignment horizontal="center" vertical="center" wrapText="1"/>
    </xf>
    <xf numFmtId="0" fontId="2" fillId="2" borderId="0" xfId="9" applyFont="1" applyFill="1" applyBorder="1" applyAlignment="1">
      <alignment horizontal="center" vertical="center" wrapText="1"/>
    </xf>
    <xf numFmtId="0" fontId="2" fillId="2" borderId="2" xfId="9" applyFont="1" applyFill="1" applyBorder="1" applyAlignment="1">
      <alignment horizontal="center" vertical="center" wrapText="1"/>
    </xf>
    <xf numFmtId="0" fontId="2" fillId="2" borderId="0" xfId="9" applyFont="1" applyFill="1" applyBorder="1" applyAlignment="1">
      <alignment horizontal="center" vertical="top" wrapText="1"/>
    </xf>
    <xf numFmtId="0" fontId="2" fillId="0" borderId="1" xfId="9" applyFont="1" applyFill="1" applyBorder="1" applyAlignment="1">
      <alignment horizontal="center"/>
    </xf>
    <xf numFmtId="0" fontId="2" fillId="0" borderId="0" xfId="9" applyFont="1" applyFill="1" applyBorder="1" applyAlignment="1">
      <alignment horizontal="center"/>
    </xf>
    <xf numFmtId="0" fontId="2" fillId="0" borderId="2" xfId="9" applyFont="1" applyFill="1" applyBorder="1" applyAlignment="1">
      <alignment horizontal="center"/>
    </xf>
    <xf numFmtId="0" fontId="1" fillId="2" borderId="1" xfId="10" applyFont="1" applyFill="1" applyBorder="1" applyAlignment="1">
      <alignment horizontal="center" vertical="center" wrapText="1"/>
    </xf>
    <xf numFmtId="0" fontId="1" fillId="2" borderId="0" xfId="10" applyFont="1" applyFill="1" applyBorder="1" applyAlignment="1">
      <alignment horizontal="center" vertical="center" wrapText="1"/>
    </xf>
    <xf numFmtId="0" fontId="1" fillId="2" borderId="2" xfId="10" applyFont="1" applyFill="1" applyBorder="1" applyAlignment="1">
      <alignment horizontal="center" vertical="center" wrapText="1"/>
    </xf>
    <xf numFmtId="0" fontId="2" fillId="2" borderId="2" xfId="9" applyFont="1" applyFill="1" applyBorder="1" applyAlignment="1">
      <alignment horizontal="center" vertical="top" wrapText="1"/>
    </xf>
  </cellXfs>
  <cellStyles count="17">
    <cellStyle name="Comma" xfId="1" builtinId="3"/>
    <cellStyle name="Comma 2" xfId="2"/>
    <cellStyle name="Comma 3" xfId="3"/>
    <cellStyle name="Comma 4" xfId="4"/>
    <cellStyle name="Comma 5" xfId="5"/>
    <cellStyle name="Comma 6" xfId="6"/>
    <cellStyle name="Comma_FACT SHEET - QLF - May 10" xfId="7"/>
    <cellStyle name="Euro" xfId="8"/>
    <cellStyle name="Hyperlink" xfId="14" builtinId="8"/>
    <cellStyle name="Normal" xfId="0" builtinId="0"/>
    <cellStyle name="Normal 2" xfId="9"/>
    <cellStyle name="Normal 3" xfId="10"/>
    <cellStyle name="Normal 4" xfId="16"/>
    <cellStyle name="Normal_FACT SHEET - QLF - May 10" xfId="13"/>
    <cellStyle name="Percent" xfId="15" builtinId="5"/>
    <cellStyle name="Percent 2" xfId="11"/>
    <cellStyle name="Style 1" xfId="1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cds\MF\ppd\PER\IRI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ncds\MF\ppd\PER\FORMULA.xl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YMONDS"/>
      <sheetName val="PANDU"/>
      <sheetName val="Current"/>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YMONDS"/>
      <sheetName val="G-Sec Yld"/>
      <sheetName val="Sheet4"/>
      <sheetName val="Sheet3"/>
      <sheetName val="0%"/>
      <sheetName val="Bond Yld"/>
      <sheetName val="T-Bill"/>
      <sheetName val="--irr--"/>
      <sheetName val="xirr"/>
      <sheetName val="DDB"/>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H1" sqref="H1"/>
    </sheetView>
  </sheetViews>
  <sheetFormatPr defaultRowHeight="12.75" x14ac:dyDescent="0.2"/>
  <cols>
    <col min="1" max="1" width="9.140625" style="164"/>
    <col min="2" max="2" width="31.85546875" style="164" bestFit="1" customWidth="1"/>
    <col min="3" max="3" width="29" style="164" bestFit="1" customWidth="1"/>
    <col min="4" max="4" width="17" style="164" bestFit="1" customWidth="1"/>
    <col min="5" max="5" width="9.140625" style="164"/>
    <col min="6" max="6" width="9.140625" style="164" customWidth="1"/>
    <col min="7" max="7" width="15" style="164" customWidth="1"/>
    <col min="8" max="16384" width="9.140625" style="164"/>
  </cols>
  <sheetData>
    <row r="1" spans="1:9" s="2" customFormat="1" x14ac:dyDescent="0.2">
      <c r="A1" s="452" t="s">
        <v>0</v>
      </c>
      <c r="B1" s="453"/>
      <c r="C1" s="453"/>
      <c r="D1" s="453"/>
      <c r="E1" s="453"/>
      <c r="F1" s="453"/>
      <c r="G1" s="454"/>
      <c r="I1" s="1"/>
    </row>
    <row r="2" spans="1:9" s="2" customFormat="1" x14ac:dyDescent="0.2">
      <c r="A2" s="3"/>
      <c r="B2" s="4"/>
      <c r="C2" s="4"/>
      <c r="D2" s="4"/>
      <c r="E2" s="62"/>
      <c r="F2" s="4"/>
      <c r="G2" s="41"/>
      <c r="I2" s="1"/>
    </row>
    <row r="3" spans="1:9" s="2" customFormat="1" x14ac:dyDescent="0.2">
      <c r="A3" s="455" t="s">
        <v>1</v>
      </c>
      <c r="B3" s="456"/>
      <c r="C3" s="456"/>
      <c r="D3" s="456"/>
      <c r="E3" s="456"/>
      <c r="F3" s="456"/>
      <c r="G3" s="457"/>
      <c r="I3" s="1"/>
    </row>
    <row r="4" spans="1:9" s="2" customFormat="1" x14ac:dyDescent="0.2">
      <c r="A4" s="455" t="s">
        <v>2</v>
      </c>
      <c r="B4" s="456"/>
      <c r="C4" s="456"/>
      <c r="D4" s="456"/>
      <c r="E4" s="456"/>
      <c r="F4" s="456"/>
      <c r="G4" s="457"/>
      <c r="H4" s="1"/>
      <c r="I4" s="1"/>
    </row>
    <row r="5" spans="1:9" s="2" customFormat="1" ht="15" customHeight="1" x14ac:dyDescent="0.2">
      <c r="A5" s="458" t="s">
        <v>136</v>
      </c>
      <c r="B5" s="459"/>
      <c r="C5" s="459"/>
      <c r="D5" s="459"/>
      <c r="E5" s="459"/>
      <c r="F5" s="459"/>
      <c r="G5" s="460"/>
      <c r="H5" s="1"/>
      <c r="I5" s="1"/>
    </row>
    <row r="6" spans="1:9" s="2" customFormat="1" ht="15" customHeight="1" x14ac:dyDescent="0.2">
      <c r="A6" s="458"/>
      <c r="B6" s="459"/>
      <c r="C6" s="459"/>
      <c r="D6" s="459"/>
      <c r="E6" s="459"/>
      <c r="F6" s="459"/>
      <c r="G6" s="460"/>
      <c r="H6" s="1"/>
      <c r="I6" s="1"/>
    </row>
    <row r="7" spans="1:9" s="2" customFormat="1" x14ac:dyDescent="0.2">
      <c r="A7" s="3"/>
      <c r="B7" s="4"/>
      <c r="C7" s="4"/>
      <c r="D7" s="4"/>
      <c r="E7" s="62"/>
      <c r="F7" s="4"/>
      <c r="G7" s="41"/>
      <c r="H7" s="1"/>
      <c r="I7" s="1"/>
    </row>
    <row r="8" spans="1:9" s="2" customFormat="1" ht="13.5" thickBot="1" x14ac:dyDescent="0.25">
      <c r="A8" s="461" t="str">
        <f>"Monthly Portfolio Statement of the Quantum Mutual Fund Schemes for the period ended "&amp;TEXT(C23,"mmmmmmmmmm dd, yyyy")</f>
        <v>Monthly Portfolio Statement of the Quantum Mutual Fund Schemes for the period ended June 30, 2016</v>
      </c>
      <c r="B8" s="462"/>
      <c r="C8" s="462"/>
      <c r="D8" s="462"/>
      <c r="E8" s="462"/>
      <c r="F8" s="462"/>
      <c r="G8" s="463"/>
      <c r="I8" s="1"/>
    </row>
    <row r="11" spans="1:9" x14ac:dyDescent="0.2">
      <c r="B11" s="165" t="s">
        <v>152</v>
      </c>
      <c r="C11" s="165" t="s">
        <v>153</v>
      </c>
    </row>
    <row r="12" spans="1:9" ht="15" x14ac:dyDescent="0.25">
      <c r="B12" s="166" t="s">
        <v>154</v>
      </c>
      <c r="C12" s="167" t="s">
        <v>155</v>
      </c>
    </row>
    <row r="13" spans="1:9" ht="15" x14ac:dyDescent="0.25">
      <c r="B13" s="166" t="s">
        <v>156</v>
      </c>
      <c r="C13" s="167" t="s">
        <v>157</v>
      </c>
    </row>
    <row r="14" spans="1:9" ht="15" x14ac:dyDescent="0.25">
      <c r="B14" s="166" t="s">
        <v>234</v>
      </c>
      <c r="C14" s="351" t="s">
        <v>237</v>
      </c>
    </row>
    <row r="15" spans="1:9" ht="15" x14ac:dyDescent="0.25">
      <c r="B15" s="166" t="s">
        <v>151</v>
      </c>
      <c r="C15" s="167" t="s">
        <v>158</v>
      </c>
    </row>
    <row r="16" spans="1:9" ht="15" x14ac:dyDescent="0.25">
      <c r="B16" s="166" t="s">
        <v>159</v>
      </c>
      <c r="C16" s="167" t="s">
        <v>160</v>
      </c>
    </row>
    <row r="17" spans="2:4" ht="15" x14ac:dyDescent="0.25">
      <c r="B17" s="166" t="s">
        <v>161</v>
      </c>
      <c r="C17" s="167" t="s">
        <v>162</v>
      </c>
    </row>
    <row r="18" spans="2:4" ht="15" x14ac:dyDescent="0.25">
      <c r="B18" s="166" t="s">
        <v>163</v>
      </c>
      <c r="C18" s="167" t="s">
        <v>164</v>
      </c>
    </row>
    <row r="19" spans="2:4" ht="15" x14ac:dyDescent="0.25">
      <c r="B19" s="166" t="s">
        <v>165</v>
      </c>
      <c r="C19" s="167" t="s">
        <v>166</v>
      </c>
    </row>
    <row r="20" spans="2:4" ht="15" x14ac:dyDescent="0.25">
      <c r="B20" s="166" t="s">
        <v>167</v>
      </c>
      <c r="C20" s="167" t="s">
        <v>168</v>
      </c>
    </row>
    <row r="23" spans="2:4" x14ac:dyDescent="0.2">
      <c r="B23" s="164" t="s">
        <v>185</v>
      </c>
      <c r="C23" s="185">
        <v>42551</v>
      </c>
      <c r="D23" s="185"/>
    </row>
    <row r="24" spans="2:4" x14ac:dyDescent="0.2">
      <c r="B24" s="164" t="s">
        <v>207</v>
      </c>
      <c r="C24" s="185">
        <v>42551</v>
      </c>
    </row>
  </sheetData>
  <mergeCells count="5">
    <mergeCell ref="A1:G1"/>
    <mergeCell ref="A3:G3"/>
    <mergeCell ref="A4:G4"/>
    <mergeCell ref="A5:G6"/>
    <mergeCell ref="A8:G8"/>
  </mergeCells>
  <hyperlinks>
    <hyperlink ref="C12" location="QLTEF!A1" display="QLTEF"/>
    <hyperlink ref="C13" location="QLF!A1" display="QLF"/>
    <hyperlink ref="C15" location="QGF!A1" display="QGF"/>
    <hyperlink ref="C16" location="QIF!A1" display="QIF"/>
    <hyperlink ref="C17" location="QTSF!A1" display="QTSF"/>
    <hyperlink ref="C18" location="QEFOF!A1" display="QEFOF"/>
    <hyperlink ref="C19" location="QGSF!A1" display="QGSF"/>
    <hyperlink ref="C20" location="QMAF!A1" display="QMAF"/>
    <hyperlink ref="C14" location="QDBF!A1" display="QDB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topLeftCell="B1" zoomScale="90" zoomScaleNormal="90" workbookViewId="0">
      <selection activeCell="F15" sqref="F15"/>
    </sheetView>
  </sheetViews>
  <sheetFormatPr defaultColWidth="9.140625" defaultRowHeight="12.75" x14ac:dyDescent="0.2"/>
  <cols>
    <col min="1" max="1" width="13.28515625" style="2" hidden="1" customWidth="1"/>
    <col min="2" max="2" width="4.140625" style="2" customWidth="1"/>
    <col min="3" max="3" width="53.28515625" style="2" customWidth="1"/>
    <col min="4" max="4" width="22.42578125" style="2" bestFit="1" customWidth="1"/>
    <col min="5" max="5" width="12.42578125" style="2" customWidth="1"/>
    <col min="6" max="6" width="25" style="2" customWidth="1"/>
    <col min="7" max="7" width="10" style="17" bestFit="1" customWidth="1"/>
    <col min="8" max="8" width="8.5703125" style="2" customWidth="1"/>
    <col min="9" max="16384" width="9.140625" style="2"/>
  </cols>
  <sheetData>
    <row r="1" spans="1:7" x14ac:dyDescent="0.2">
      <c r="B1" s="452" t="s">
        <v>0</v>
      </c>
      <c r="C1" s="453"/>
      <c r="D1" s="453"/>
      <c r="E1" s="453"/>
      <c r="F1" s="453"/>
      <c r="G1" s="454"/>
    </row>
    <row r="2" spans="1:7" x14ac:dyDescent="0.2">
      <c r="B2" s="3"/>
      <c r="C2" s="4"/>
      <c r="D2" s="4"/>
      <c r="E2" s="4"/>
      <c r="F2" s="4"/>
      <c r="G2" s="5"/>
    </row>
    <row r="3" spans="1:7" x14ac:dyDescent="0.2">
      <c r="B3" s="455" t="s">
        <v>1</v>
      </c>
      <c r="C3" s="456"/>
      <c r="D3" s="456"/>
      <c r="E3" s="456"/>
      <c r="F3" s="456"/>
      <c r="G3" s="457"/>
    </row>
    <row r="4" spans="1:7" x14ac:dyDescent="0.2">
      <c r="B4" s="455" t="s">
        <v>2</v>
      </c>
      <c r="C4" s="456"/>
      <c r="D4" s="456"/>
      <c r="E4" s="456"/>
      <c r="F4" s="456"/>
      <c r="G4" s="457"/>
    </row>
    <row r="5" spans="1:7" ht="15" customHeight="1" x14ac:dyDescent="0.2">
      <c r="B5" s="503" t="s">
        <v>89</v>
      </c>
      <c r="C5" s="504"/>
      <c r="D5" s="504"/>
      <c r="E5" s="504"/>
      <c r="F5" s="504"/>
      <c r="G5" s="505"/>
    </row>
    <row r="6" spans="1:7" ht="15" customHeight="1" x14ac:dyDescent="0.2">
      <c r="B6" s="503"/>
      <c r="C6" s="504"/>
      <c r="D6" s="504"/>
      <c r="E6" s="504"/>
      <c r="F6" s="504"/>
      <c r="G6" s="505"/>
    </row>
    <row r="7" spans="1:7" ht="6.75" customHeight="1" x14ac:dyDescent="0.2">
      <c r="B7" s="223"/>
      <c r="C7" s="224"/>
      <c r="D7" s="224"/>
      <c r="E7" s="224"/>
      <c r="F7" s="224"/>
      <c r="G7" s="225"/>
    </row>
    <row r="8" spans="1:7" x14ac:dyDescent="0.2">
      <c r="B8" s="455" t="s">
        <v>146</v>
      </c>
      <c r="C8" s="456"/>
      <c r="D8" s="456"/>
      <c r="E8" s="456"/>
      <c r="F8" s="456"/>
      <c r="G8" s="457"/>
    </row>
    <row r="9" spans="1:7" x14ac:dyDescent="0.2">
      <c r="B9" s="6"/>
      <c r="C9" s="42"/>
      <c r="D9" s="4"/>
      <c r="E9" s="4"/>
      <c r="F9" s="4"/>
      <c r="G9" s="5"/>
    </row>
    <row r="10" spans="1:7" ht="15.75" customHeight="1" x14ac:dyDescent="0.2">
      <c r="B10" s="486" t="str">
        <f>"Monthly Portfolio Statement of the Quantum Multi Asset Fund for the period ended "&amp;TEXT(Index!C23,"mmmmmmmmmm dd, yyyy")</f>
        <v>Monthly Portfolio Statement of the Quantum Multi Asset Fund for the period ended June 30, 2016</v>
      </c>
      <c r="C10" s="499"/>
      <c r="D10" s="499"/>
      <c r="E10" s="499"/>
      <c r="F10" s="499"/>
      <c r="G10" s="506"/>
    </row>
    <row r="11" spans="1:7" ht="15.75" customHeight="1" x14ac:dyDescent="0.2">
      <c r="B11" s="226"/>
      <c r="C11" s="227"/>
      <c r="D11" s="227"/>
      <c r="E11" s="227"/>
      <c r="F11" s="227"/>
      <c r="G11" s="228"/>
    </row>
    <row r="12" spans="1:7" s="237" customFormat="1" ht="25.5" x14ac:dyDescent="0.25">
      <c r="B12" s="243" t="s">
        <v>3</v>
      </c>
      <c r="C12" s="235" t="s">
        <v>4</v>
      </c>
      <c r="D12" s="244" t="s">
        <v>98</v>
      </c>
      <c r="E12" s="235" t="s">
        <v>5</v>
      </c>
      <c r="F12" s="235" t="s">
        <v>149</v>
      </c>
      <c r="G12" s="245" t="s">
        <v>6</v>
      </c>
    </row>
    <row r="13" spans="1:7" x14ac:dyDescent="0.2">
      <c r="B13" s="8"/>
      <c r="C13" s="9"/>
      <c r="D13" s="125"/>
      <c r="E13" s="10"/>
      <c r="F13" s="10"/>
      <c r="G13" s="11"/>
    </row>
    <row r="14" spans="1:7" x14ac:dyDescent="0.2">
      <c r="A14" s="2" t="s">
        <v>168</v>
      </c>
      <c r="B14" s="255" t="s">
        <v>229</v>
      </c>
      <c r="C14" s="9" t="s">
        <v>179</v>
      </c>
      <c r="D14" s="125"/>
      <c r="E14" s="10"/>
      <c r="F14" s="10"/>
      <c r="G14" s="11"/>
    </row>
    <row r="15" spans="1:7" x14ac:dyDescent="0.2">
      <c r="B15" s="8"/>
      <c r="C15" s="12"/>
      <c r="D15" s="125"/>
      <c r="E15" s="13"/>
      <c r="F15" s="10"/>
      <c r="G15" s="11"/>
    </row>
    <row r="16" spans="1:7" x14ac:dyDescent="0.2">
      <c r="A16" s="2" t="str">
        <f>$A$14&amp;D16</f>
        <v>QMAFINF082J01036</v>
      </c>
      <c r="B16" s="254">
        <v>1</v>
      </c>
      <c r="C16" s="14" t="s">
        <v>270</v>
      </c>
      <c r="D16" s="125" t="s">
        <v>141</v>
      </c>
      <c r="E16" s="118">
        <v>413284.45140000002</v>
      </c>
      <c r="F16" s="111">
        <v>174.82</v>
      </c>
      <c r="G16" s="16">
        <v>0.28160000000000002</v>
      </c>
    </row>
    <row r="17" spans="1:7" x14ac:dyDescent="0.2">
      <c r="A17" s="2" t="str">
        <f>$A$14&amp;D17</f>
        <v>QMAFINF082J01127</v>
      </c>
      <c r="B17" s="254">
        <v>2</v>
      </c>
      <c r="C17" s="14" t="s">
        <v>271</v>
      </c>
      <c r="D17" s="125" t="s">
        <v>142</v>
      </c>
      <c r="E17" s="118">
        <v>701287.15289999999</v>
      </c>
      <c r="F17" s="111">
        <v>150.83000000000001</v>
      </c>
      <c r="G17" s="16">
        <v>0.24299999999999999</v>
      </c>
    </row>
    <row r="18" spans="1:7" x14ac:dyDescent="0.2">
      <c r="A18" s="2" t="str">
        <f>$A$14&amp;D18</f>
        <v>QMAFINF082J01176</v>
      </c>
      <c r="B18" s="254">
        <v>3</v>
      </c>
      <c r="C18" s="14" t="s">
        <v>272</v>
      </c>
      <c r="D18" s="125" t="s">
        <v>235</v>
      </c>
      <c r="E18" s="118">
        <v>1159419.5959999999</v>
      </c>
      <c r="F18" s="111">
        <v>128.55000000000001</v>
      </c>
      <c r="G18" s="16">
        <v>0.20710000000000001</v>
      </c>
    </row>
    <row r="19" spans="1:7" x14ac:dyDescent="0.2">
      <c r="B19" s="254"/>
      <c r="C19" s="14"/>
      <c r="D19" s="125"/>
      <c r="E19" s="113"/>
      <c r="F19" s="15"/>
      <c r="G19" s="16"/>
    </row>
    <row r="20" spans="1:7" x14ac:dyDescent="0.2">
      <c r="B20" s="254"/>
      <c r="C20" s="21" t="s">
        <v>227</v>
      </c>
      <c r="D20" s="125"/>
      <c r="E20" s="266"/>
      <c r="F20" s="54">
        <v>454.2</v>
      </c>
      <c r="G20" s="59">
        <v>0.73170000000000002</v>
      </c>
    </row>
    <row r="21" spans="1:7" x14ac:dyDescent="0.2">
      <c r="B21" s="254"/>
      <c r="C21" s="14"/>
      <c r="D21" s="125"/>
      <c r="E21" s="113"/>
      <c r="F21" s="15"/>
      <c r="G21" s="16"/>
    </row>
    <row r="22" spans="1:7" x14ac:dyDescent="0.2">
      <c r="B22" s="255" t="s">
        <v>230</v>
      </c>
      <c r="C22" s="140" t="s">
        <v>180</v>
      </c>
      <c r="D22" s="125"/>
      <c r="E22" s="113"/>
      <c r="F22" s="15"/>
      <c r="G22" s="16"/>
    </row>
    <row r="23" spans="1:7" x14ac:dyDescent="0.2">
      <c r="B23" s="254"/>
      <c r="C23" s="140"/>
      <c r="D23" s="125"/>
      <c r="E23" s="113"/>
      <c r="F23" s="15"/>
      <c r="G23" s="16"/>
    </row>
    <row r="24" spans="1:7" x14ac:dyDescent="0.2">
      <c r="A24" s="2" t="str">
        <f>$A$14&amp;D24</f>
        <v>QMAFINF082J01010</v>
      </c>
      <c r="B24" s="254">
        <v>2</v>
      </c>
      <c r="C24" s="14" t="s">
        <v>176</v>
      </c>
      <c r="D24" s="125" t="s">
        <v>139</v>
      </c>
      <c r="E24" s="118">
        <v>6016</v>
      </c>
      <c r="F24" s="111">
        <v>82.71</v>
      </c>
      <c r="G24" s="16">
        <v>0.13320000000000001</v>
      </c>
    </row>
    <row r="25" spans="1:7" x14ac:dyDescent="0.2">
      <c r="A25" s="2" t="str">
        <f>$A$14&amp;D25</f>
        <v>QMAFINF082J01028</v>
      </c>
      <c r="B25" s="254">
        <v>1</v>
      </c>
      <c r="C25" s="14" t="s">
        <v>178</v>
      </c>
      <c r="D25" s="125" t="s">
        <v>140</v>
      </c>
      <c r="E25" s="118">
        <v>8217</v>
      </c>
      <c r="F25" s="111">
        <v>72.19</v>
      </c>
      <c r="G25" s="16">
        <v>0.1163</v>
      </c>
    </row>
    <row r="26" spans="1:7" x14ac:dyDescent="0.2">
      <c r="B26" s="254"/>
      <c r="C26" s="14"/>
      <c r="D26" s="125"/>
      <c r="E26" s="15"/>
      <c r="F26" s="15"/>
      <c r="G26" s="16"/>
    </row>
    <row r="27" spans="1:7" x14ac:dyDescent="0.2">
      <c r="B27" s="254"/>
      <c r="C27" s="21" t="s">
        <v>228</v>
      </c>
      <c r="D27" s="126"/>
      <c r="E27" s="54"/>
      <c r="F27" s="54">
        <v>154.89999999999998</v>
      </c>
      <c r="G27" s="59">
        <v>0.2495</v>
      </c>
    </row>
    <row r="28" spans="1:7" x14ac:dyDescent="0.2">
      <c r="B28" s="254"/>
      <c r="C28" s="14"/>
      <c r="D28" s="125"/>
      <c r="E28" s="15"/>
      <c r="F28" s="15"/>
      <c r="G28" s="16"/>
    </row>
    <row r="29" spans="1:7" x14ac:dyDescent="0.2">
      <c r="B29" s="254"/>
      <c r="C29" s="9" t="s">
        <v>231</v>
      </c>
      <c r="D29" s="125"/>
      <c r="E29" s="18"/>
      <c r="F29" s="18">
        <v>609.09999999999991</v>
      </c>
      <c r="G29" s="59">
        <v>0.98120000000000007</v>
      </c>
    </row>
    <row r="30" spans="1:7" x14ac:dyDescent="0.2">
      <c r="B30" s="254"/>
      <c r="C30" s="9"/>
      <c r="D30" s="125"/>
      <c r="E30" s="18"/>
      <c r="F30" s="18"/>
      <c r="G30" s="19"/>
    </row>
    <row r="31" spans="1:7" x14ac:dyDescent="0.2">
      <c r="B31" s="255"/>
      <c r="C31" s="21" t="s">
        <v>56</v>
      </c>
      <c r="D31" s="126"/>
      <c r="E31" s="18"/>
      <c r="F31" s="18"/>
      <c r="G31" s="19"/>
    </row>
    <row r="32" spans="1:7" x14ac:dyDescent="0.2">
      <c r="B32" s="255"/>
      <c r="C32" s="9"/>
      <c r="D32" s="126"/>
      <c r="E32" s="18"/>
      <c r="F32" s="18"/>
      <c r="G32" s="19"/>
    </row>
    <row r="33" spans="1:7" x14ac:dyDescent="0.2">
      <c r="B33" s="254" t="s">
        <v>7</v>
      </c>
      <c r="C33" s="21" t="s">
        <v>8</v>
      </c>
      <c r="D33" s="125"/>
      <c r="E33" s="212" t="s">
        <v>9</v>
      </c>
      <c r="F33" s="212" t="s">
        <v>9</v>
      </c>
      <c r="G33" s="213" t="s">
        <v>9</v>
      </c>
    </row>
    <row r="34" spans="1:7" x14ac:dyDescent="0.2">
      <c r="B34" s="254" t="s">
        <v>10</v>
      </c>
      <c r="C34" s="9" t="s">
        <v>11</v>
      </c>
      <c r="D34" s="125"/>
      <c r="E34" s="212" t="s">
        <v>9</v>
      </c>
      <c r="F34" s="212" t="s">
        <v>9</v>
      </c>
      <c r="G34" s="213" t="s">
        <v>9</v>
      </c>
    </row>
    <row r="35" spans="1:7" x14ac:dyDescent="0.2">
      <c r="B35" s="254" t="s">
        <v>12</v>
      </c>
      <c r="C35" s="9" t="s">
        <v>13</v>
      </c>
      <c r="D35" s="125"/>
      <c r="E35" s="212" t="s">
        <v>9</v>
      </c>
      <c r="F35" s="212" t="s">
        <v>9</v>
      </c>
      <c r="G35" s="213" t="s">
        <v>9</v>
      </c>
    </row>
    <row r="36" spans="1:7" x14ac:dyDescent="0.2">
      <c r="B36" s="254"/>
      <c r="C36" s="9" t="s">
        <v>86</v>
      </c>
      <c r="D36" s="125"/>
      <c r="E36" s="22"/>
      <c r="F36" s="22" t="s">
        <v>9</v>
      </c>
      <c r="G36" s="23" t="s">
        <v>9</v>
      </c>
    </row>
    <row r="37" spans="1:7" x14ac:dyDescent="0.2">
      <c r="B37" s="254"/>
      <c r="C37" s="9"/>
      <c r="D37" s="125"/>
      <c r="E37" s="18"/>
      <c r="F37" s="18"/>
      <c r="G37" s="19"/>
    </row>
    <row r="38" spans="1:7" x14ac:dyDescent="0.2">
      <c r="B38" s="254"/>
      <c r="C38" s="21" t="s">
        <v>57</v>
      </c>
      <c r="D38" s="125"/>
      <c r="E38" s="18"/>
      <c r="F38" s="18"/>
      <c r="G38" s="19"/>
    </row>
    <row r="39" spans="1:7" x14ac:dyDescent="0.2">
      <c r="B39" s="254"/>
      <c r="C39" s="21"/>
      <c r="D39" s="125"/>
      <c r="E39" s="18"/>
      <c r="F39" s="18"/>
      <c r="G39" s="19"/>
    </row>
    <row r="40" spans="1:7" x14ac:dyDescent="0.2">
      <c r="A40" s="2" t="s">
        <v>358</v>
      </c>
      <c r="B40" s="254" t="s">
        <v>7</v>
      </c>
      <c r="C40" s="9" t="s">
        <v>82</v>
      </c>
      <c r="D40" s="125"/>
      <c r="E40" s="18"/>
      <c r="F40" s="163">
        <v>11.37</v>
      </c>
      <c r="G40" s="59">
        <v>1.83E-2</v>
      </c>
    </row>
    <row r="41" spans="1:7" x14ac:dyDescent="0.2">
      <c r="B41" s="254"/>
      <c r="C41" s="9"/>
      <c r="D41" s="125"/>
      <c r="E41" s="18"/>
      <c r="F41" s="18"/>
      <c r="G41" s="19"/>
    </row>
    <row r="42" spans="1:7" x14ac:dyDescent="0.2">
      <c r="B42" s="8"/>
      <c r="C42" s="9" t="s">
        <v>83</v>
      </c>
      <c r="D42" s="125"/>
      <c r="E42" s="18"/>
      <c r="F42" s="18"/>
      <c r="G42" s="19"/>
    </row>
    <row r="43" spans="1:7" x14ac:dyDescent="0.2">
      <c r="B43" s="8"/>
      <c r="C43" s="14" t="s">
        <v>35</v>
      </c>
      <c r="D43" s="125"/>
      <c r="E43" s="18"/>
      <c r="F43" s="283">
        <v>0.26000000000010992</v>
      </c>
      <c r="G43" s="59">
        <v>4.9999999999994493E-4</v>
      </c>
    </row>
    <row r="44" spans="1:7" x14ac:dyDescent="0.2">
      <c r="B44" s="8"/>
      <c r="C44" s="9"/>
      <c r="D44" s="125"/>
      <c r="E44" s="13"/>
      <c r="F44" s="10"/>
      <c r="G44" s="11"/>
    </row>
    <row r="45" spans="1:7" s="24" customFormat="1" x14ac:dyDescent="0.2">
      <c r="A45" s="24" t="s">
        <v>265</v>
      </c>
      <c r="B45" s="20"/>
      <c r="C45" s="9" t="s">
        <v>14</v>
      </c>
      <c r="D45" s="126"/>
      <c r="E45" s="18"/>
      <c r="F45" s="163">
        <v>620.73</v>
      </c>
      <c r="G45" s="19">
        <v>1</v>
      </c>
    </row>
    <row r="46" spans="1:7" ht="13.5" thickBot="1" x14ac:dyDescent="0.25">
      <c r="B46" s="25"/>
      <c r="C46" s="26"/>
      <c r="D46" s="127"/>
      <c r="E46" s="27"/>
      <c r="F46" s="26"/>
      <c r="G46" s="28"/>
    </row>
    <row r="47" spans="1:7" x14ac:dyDescent="0.2">
      <c r="B47" s="29"/>
      <c r="C47" s="300"/>
      <c r="D47" s="300"/>
      <c r="E47" s="301"/>
      <c r="F47" s="301"/>
      <c r="G47" s="32"/>
    </row>
    <row r="48" spans="1:7" x14ac:dyDescent="0.2">
      <c r="B48" s="6" t="s">
        <v>15</v>
      </c>
      <c r="C48" s="286"/>
      <c r="D48" s="110"/>
      <c r="E48" s="110"/>
      <c r="F48" s="110"/>
      <c r="G48" s="41"/>
    </row>
    <row r="49" spans="1:7" x14ac:dyDescent="0.2">
      <c r="B49" s="33" t="s">
        <v>16</v>
      </c>
      <c r="C49" s="110" t="s">
        <v>372</v>
      </c>
      <c r="D49" s="110"/>
      <c r="E49" s="110"/>
      <c r="F49" s="287"/>
      <c r="G49" s="41"/>
    </row>
    <row r="50" spans="1:7" x14ac:dyDescent="0.2">
      <c r="B50" s="33" t="s">
        <v>17</v>
      </c>
      <c r="C50" s="110" t="s">
        <v>19</v>
      </c>
      <c r="D50" s="110"/>
      <c r="E50" s="110"/>
      <c r="F50" s="287"/>
      <c r="G50" s="141"/>
    </row>
    <row r="51" spans="1:7" ht="25.5" x14ac:dyDescent="0.2">
      <c r="B51" s="33"/>
      <c r="C51" s="364" t="s">
        <v>59</v>
      </c>
      <c r="D51" s="372" t="s">
        <v>373</v>
      </c>
      <c r="E51" s="287"/>
      <c r="F51" s="110"/>
      <c r="G51" s="141"/>
    </row>
    <row r="52" spans="1:7" x14ac:dyDescent="0.2">
      <c r="A52" s="2" t="s">
        <v>258</v>
      </c>
      <c r="B52" s="33"/>
      <c r="C52" s="369" t="s">
        <v>21</v>
      </c>
      <c r="D52" s="367">
        <v>14.8019</v>
      </c>
      <c r="E52" s="287"/>
      <c r="F52" s="110"/>
      <c r="G52" s="141"/>
    </row>
    <row r="53" spans="1:7" x14ac:dyDescent="0.2">
      <c r="B53" s="33"/>
      <c r="C53" s="110"/>
      <c r="D53" s="295"/>
      <c r="E53" s="295"/>
      <c r="F53" s="287"/>
      <c r="G53" s="41"/>
    </row>
    <row r="54" spans="1:7" x14ac:dyDescent="0.2">
      <c r="B54" s="33" t="s">
        <v>18</v>
      </c>
      <c r="C54" s="287" t="s">
        <v>403</v>
      </c>
      <c r="D54" s="110"/>
      <c r="E54" s="110"/>
      <c r="F54" s="287"/>
      <c r="G54" s="41"/>
    </row>
    <row r="55" spans="1:7" x14ac:dyDescent="0.2">
      <c r="B55" s="33" t="s">
        <v>23</v>
      </c>
      <c r="C55" s="110" t="s">
        <v>404</v>
      </c>
      <c r="D55" s="110"/>
      <c r="E55" s="110"/>
      <c r="F55" s="287"/>
      <c r="G55" s="41"/>
    </row>
    <row r="56" spans="1:7" ht="28.5" customHeight="1" x14ac:dyDescent="0.2">
      <c r="B56" s="34" t="s">
        <v>24</v>
      </c>
      <c r="C56" s="491" t="s">
        <v>405</v>
      </c>
      <c r="D56" s="495"/>
      <c r="E56" s="495"/>
      <c r="F56" s="495"/>
      <c r="G56" s="41"/>
    </row>
    <row r="57" spans="1:7" ht="14.25" x14ac:dyDescent="0.2">
      <c r="B57" s="33" t="s">
        <v>25</v>
      </c>
      <c r="C57" s="110" t="s">
        <v>221</v>
      </c>
      <c r="D57" s="296"/>
      <c r="E57" s="296"/>
      <c r="F57" s="296"/>
      <c r="G57" s="41"/>
    </row>
    <row r="58" spans="1:7" s="24" customFormat="1" x14ac:dyDescent="0.2">
      <c r="B58" s="33" t="s">
        <v>26</v>
      </c>
      <c r="C58" s="110" t="s">
        <v>191</v>
      </c>
      <c r="D58" s="110"/>
      <c r="E58" s="110"/>
      <c r="F58" s="297"/>
      <c r="G58" s="41"/>
    </row>
    <row r="59" spans="1:7" s="24" customFormat="1" x14ac:dyDescent="0.2">
      <c r="B59" s="33" t="s">
        <v>27</v>
      </c>
      <c r="C59" s="110" t="s">
        <v>192</v>
      </c>
      <c r="D59" s="110"/>
      <c r="E59" s="110"/>
      <c r="F59" s="297"/>
      <c r="G59" s="41"/>
    </row>
    <row r="60" spans="1:7" s="24" customFormat="1" x14ac:dyDescent="0.2">
      <c r="B60" s="33" t="s">
        <v>37</v>
      </c>
      <c r="C60" s="1" t="s">
        <v>406</v>
      </c>
      <c r="D60" s="110"/>
      <c r="E60" s="110"/>
      <c r="F60" s="297"/>
      <c r="G60" s="41"/>
    </row>
    <row r="61" spans="1:7" s="24" customFormat="1" x14ac:dyDescent="0.2">
      <c r="B61" s="33"/>
      <c r="C61" s="4"/>
      <c r="D61" s="4"/>
      <c r="E61" s="4"/>
      <c r="F61" s="78"/>
      <c r="G61" s="41"/>
    </row>
    <row r="62" spans="1:7" s="24" customFormat="1" x14ac:dyDescent="0.2">
      <c r="B62" s="80" t="s">
        <v>47</v>
      </c>
      <c r="C62" s="4" t="s">
        <v>48</v>
      </c>
      <c r="D62" s="4"/>
      <c r="E62" s="4"/>
      <c r="F62" s="78"/>
      <c r="G62" s="41"/>
    </row>
    <row r="63" spans="1:7" s="24" customFormat="1" ht="13.5" thickBot="1" x14ac:dyDescent="0.25">
      <c r="B63" s="36" t="s">
        <v>28</v>
      </c>
      <c r="C63" s="181" t="s">
        <v>29</v>
      </c>
      <c r="D63" s="37"/>
      <c r="E63" s="37"/>
      <c r="F63" s="142"/>
      <c r="G63" s="65"/>
    </row>
    <row r="64" spans="1:7" x14ac:dyDescent="0.2">
      <c r="D64" s="1"/>
      <c r="E64" s="39"/>
      <c r="F64" s="1"/>
      <c r="G64" s="40"/>
    </row>
    <row r="65" spans="4:5" x14ac:dyDescent="0.2">
      <c r="E65" s="17"/>
    </row>
    <row r="70" spans="4:5" x14ac:dyDescent="0.2">
      <c r="D70" s="115"/>
    </row>
  </sheetData>
  <sortState ref="C16:G19">
    <sortCondition descending="1" ref="E16:E19"/>
  </sortState>
  <mergeCells count="7">
    <mergeCell ref="C56:F56"/>
    <mergeCell ref="B1:G1"/>
    <mergeCell ref="B3:G3"/>
    <mergeCell ref="B4:G4"/>
    <mergeCell ref="B5:G6"/>
    <mergeCell ref="B8:G8"/>
    <mergeCell ref="B10:G10"/>
  </mergeCells>
  <pageMargins left="0.75" right="0.75" top="0.74" bottom="0.7"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3"/>
  <sheetViews>
    <sheetView tabSelected="1" topLeftCell="B1" zoomScale="90" zoomScaleNormal="90" workbookViewId="0">
      <selection activeCell="B2" sqref="B2"/>
    </sheetView>
  </sheetViews>
  <sheetFormatPr defaultColWidth="9.140625" defaultRowHeight="12.75" x14ac:dyDescent="0.2"/>
  <cols>
    <col min="1" max="1" width="16" style="2" hidden="1" customWidth="1"/>
    <col min="2" max="2" width="4" style="2" customWidth="1"/>
    <col min="3" max="3" width="53.28515625" style="2" customWidth="1"/>
    <col min="4" max="4" width="29" style="2" customWidth="1"/>
    <col min="5" max="5" width="23.5703125" style="2" customWidth="1"/>
    <col min="6" max="6" width="12.5703125" style="17" bestFit="1" customWidth="1"/>
    <col min="7" max="7" width="13.7109375" style="2" customWidth="1"/>
    <col min="8" max="8" width="10.85546875" style="2" bestFit="1" customWidth="1"/>
    <col min="9" max="11" width="10.85546875" style="2" customWidth="1"/>
    <col min="12" max="12" width="15.7109375" style="2" customWidth="1"/>
    <col min="13" max="13" width="13.85546875" style="2" customWidth="1"/>
    <col min="14" max="25" width="9.140625" style="2" customWidth="1"/>
    <col min="26" max="16384" width="9.140625" style="2"/>
  </cols>
  <sheetData>
    <row r="1" spans="1:12" x14ac:dyDescent="0.2">
      <c r="B1" s="452" t="s">
        <v>0</v>
      </c>
      <c r="C1" s="453"/>
      <c r="D1" s="453"/>
      <c r="E1" s="453"/>
      <c r="F1" s="453"/>
      <c r="G1" s="453"/>
      <c r="H1" s="454"/>
      <c r="I1" s="391"/>
      <c r="J1" s="391"/>
      <c r="K1" s="391"/>
      <c r="L1" s="391"/>
    </row>
    <row r="2" spans="1:12" x14ac:dyDescent="0.2">
      <c r="B2" s="3"/>
      <c r="C2" s="4"/>
      <c r="D2" s="4"/>
      <c r="E2" s="4"/>
      <c r="F2" s="62"/>
      <c r="G2" s="4"/>
      <c r="H2" s="41"/>
      <c r="I2" s="4"/>
      <c r="J2" s="4"/>
      <c r="K2" s="4"/>
      <c r="L2" s="4"/>
    </row>
    <row r="3" spans="1:12" x14ac:dyDescent="0.2">
      <c r="B3" s="455" t="s">
        <v>1</v>
      </c>
      <c r="C3" s="456"/>
      <c r="D3" s="456"/>
      <c r="E3" s="456"/>
      <c r="F3" s="456"/>
      <c r="G3" s="456"/>
      <c r="H3" s="457"/>
      <c r="I3" s="391"/>
      <c r="J3" s="391"/>
      <c r="K3" s="391"/>
      <c r="L3" s="391"/>
    </row>
    <row r="4" spans="1:12" x14ac:dyDescent="0.2">
      <c r="B4" s="455" t="s">
        <v>2</v>
      </c>
      <c r="C4" s="456"/>
      <c r="D4" s="456"/>
      <c r="E4" s="456"/>
      <c r="F4" s="456"/>
      <c r="G4" s="456"/>
      <c r="H4" s="457"/>
      <c r="I4" s="391"/>
      <c r="J4" s="391"/>
      <c r="K4" s="391"/>
      <c r="L4" s="391"/>
    </row>
    <row r="5" spans="1:12" ht="15" customHeight="1" x14ac:dyDescent="0.2">
      <c r="B5" s="458" t="s">
        <v>136</v>
      </c>
      <c r="C5" s="459"/>
      <c r="D5" s="459"/>
      <c r="E5" s="459"/>
      <c r="F5" s="459"/>
      <c r="G5" s="459"/>
      <c r="H5" s="460"/>
      <c r="I5" s="392"/>
      <c r="J5" s="392"/>
      <c r="K5" s="392"/>
      <c r="L5" s="392"/>
    </row>
    <row r="6" spans="1:12" ht="15" customHeight="1" x14ac:dyDescent="0.2">
      <c r="B6" s="458"/>
      <c r="C6" s="459"/>
      <c r="D6" s="459"/>
      <c r="E6" s="459"/>
      <c r="F6" s="459"/>
      <c r="G6" s="459"/>
      <c r="H6" s="460"/>
      <c r="I6" s="392"/>
      <c r="J6" s="392"/>
      <c r="K6" s="392"/>
      <c r="L6" s="392"/>
    </row>
    <row r="7" spans="1:12" x14ac:dyDescent="0.2">
      <c r="B7" s="3"/>
      <c r="C7" s="4"/>
      <c r="D7" s="4"/>
      <c r="E7" s="4"/>
      <c r="F7" s="62"/>
      <c r="G7" s="4"/>
      <c r="H7" s="41"/>
      <c r="I7" s="4"/>
      <c r="J7" s="4"/>
      <c r="K7" s="4"/>
      <c r="L7" s="4"/>
    </row>
    <row r="8" spans="1:12" x14ac:dyDescent="0.2">
      <c r="B8" s="455" t="s">
        <v>147</v>
      </c>
      <c r="C8" s="456"/>
      <c r="D8" s="456"/>
      <c r="E8" s="456"/>
      <c r="F8" s="456"/>
      <c r="G8" s="456"/>
      <c r="H8" s="457"/>
      <c r="I8" s="391"/>
      <c r="J8" s="391"/>
      <c r="K8" s="391"/>
      <c r="L8" s="391"/>
    </row>
    <row r="9" spans="1:12" x14ac:dyDescent="0.2">
      <c r="B9" s="3"/>
      <c r="C9" s="4"/>
      <c r="D9" s="4"/>
      <c r="E9" s="4"/>
      <c r="F9" s="62"/>
      <c r="G9" s="4"/>
      <c r="H9" s="41"/>
      <c r="I9" s="4"/>
      <c r="J9" s="4"/>
      <c r="K9" s="4"/>
      <c r="L9" s="4"/>
    </row>
    <row r="10" spans="1:12" x14ac:dyDescent="0.2">
      <c r="B10" s="455" t="str">
        <f>"Monthly Portfolio Statement of the Quantum Long Term Equity Fund for the period ended "&amp;TEXT(Index!C23,"mmmmmmmmmm dd, yyyy")</f>
        <v>Monthly Portfolio Statement of the Quantum Long Term Equity Fund for the period ended June 30, 2016</v>
      </c>
      <c r="C10" s="456"/>
      <c r="D10" s="456"/>
      <c r="E10" s="456"/>
      <c r="F10" s="456"/>
      <c r="G10" s="456"/>
      <c r="H10" s="457"/>
      <c r="I10" s="391"/>
      <c r="J10" s="391"/>
      <c r="K10" s="391"/>
      <c r="L10" s="391"/>
    </row>
    <row r="11" spans="1:12" ht="13.5" thickBot="1" x14ac:dyDescent="0.25">
      <c r="B11" s="66"/>
      <c r="C11" s="37"/>
      <c r="D11" s="37"/>
      <c r="E11" s="37"/>
      <c r="F11" s="67"/>
      <c r="G11" s="37"/>
      <c r="H11" s="65"/>
      <c r="I11" s="4"/>
      <c r="J11" s="4"/>
      <c r="K11" s="4"/>
      <c r="L11" s="4"/>
    </row>
    <row r="12" spans="1:12" s="237" customFormat="1" ht="48" customHeight="1" x14ac:dyDescent="0.25">
      <c r="B12" s="231" t="s">
        <v>3</v>
      </c>
      <c r="C12" s="232" t="s">
        <v>4</v>
      </c>
      <c r="D12" s="233" t="s">
        <v>98</v>
      </c>
      <c r="E12" s="232" t="s">
        <v>232</v>
      </c>
      <c r="F12" s="234" t="s">
        <v>5</v>
      </c>
      <c r="G12" s="235" t="s">
        <v>149</v>
      </c>
      <c r="H12" s="236" t="s">
        <v>6</v>
      </c>
      <c r="I12" s="397"/>
      <c r="J12" s="397"/>
      <c r="K12" s="397"/>
      <c r="L12" s="397"/>
    </row>
    <row r="13" spans="1:12" x14ac:dyDescent="0.2">
      <c r="B13" s="46"/>
      <c r="C13" s="21"/>
      <c r="D13" s="130"/>
      <c r="E13" s="21"/>
      <c r="F13" s="60"/>
      <c r="G13" s="14"/>
      <c r="H13" s="61"/>
      <c r="I13" s="1"/>
      <c r="J13" s="1"/>
      <c r="K13" s="1"/>
      <c r="L13" s="1"/>
    </row>
    <row r="14" spans="1:12" x14ac:dyDescent="0.2">
      <c r="B14" s="46"/>
      <c r="C14" s="21" t="s">
        <v>58</v>
      </c>
      <c r="D14" s="130"/>
      <c r="E14" s="21"/>
      <c r="F14" s="60"/>
      <c r="G14" s="14"/>
      <c r="H14" s="61"/>
      <c r="I14" s="1"/>
      <c r="J14" s="1"/>
      <c r="K14" s="1"/>
      <c r="L14" s="1"/>
    </row>
    <row r="15" spans="1:12" x14ac:dyDescent="0.2">
      <c r="B15" s="46"/>
      <c r="C15" s="49"/>
      <c r="D15" s="130"/>
      <c r="E15" s="49"/>
      <c r="F15" s="83"/>
      <c r="G15" s="15"/>
      <c r="H15" s="61"/>
      <c r="I15" s="1"/>
      <c r="J15" s="1"/>
      <c r="K15" s="1"/>
      <c r="L15" s="1"/>
    </row>
    <row r="16" spans="1:12" x14ac:dyDescent="0.2">
      <c r="A16" s="2" t="s">
        <v>155</v>
      </c>
      <c r="B16" s="238" t="s">
        <v>7</v>
      </c>
      <c r="C16" s="21" t="s">
        <v>8</v>
      </c>
      <c r="D16" s="130"/>
      <c r="E16" s="54"/>
      <c r="F16" s="54"/>
      <c r="G16" s="15"/>
      <c r="H16" s="61"/>
      <c r="I16" s="1"/>
      <c r="J16" s="1"/>
      <c r="K16" s="1"/>
      <c r="L16" s="1"/>
    </row>
    <row r="17" spans="1:14" x14ac:dyDescent="0.2">
      <c r="B17" s="238"/>
      <c r="C17" s="14"/>
      <c r="D17" s="130"/>
      <c r="E17" s="15"/>
      <c r="F17" s="15"/>
      <c r="G17" s="15"/>
      <c r="H17" s="51"/>
      <c r="I17" s="39"/>
      <c r="J17" s="39"/>
      <c r="K17" s="39"/>
      <c r="L17" s="39"/>
    </row>
    <row r="18" spans="1:14" x14ac:dyDescent="0.2">
      <c r="A18" s="2" t="str">
        <f t="shared" ref="A18:A42" si="0">+$A$16&amp;D18</f>
        <v>QLTEFINE917I01010</v>
      </c>
      <c r="B18" s="238">
        <v>1</v>
      </c>
      <c r="C18" s="201" t="s">
        <v>362</v>
      </c>
      <c r="D18" s="130" t="s">
        <v>112</v>
      </c>
      <c r="E18" s="160" t="s">
        <v>62</v>
      </c>
      <c r="F18" s="161">
        <v>158770</v>
      </c>
      <c r="G18" s="160">
        <v>4270.83</v>
      </c>
      <c r="H18" s="16">
        <v>7.9299999999999995E-2</v>
      </c>
      <c r="I18" s="398"/>
      <c r="J18" s="398"/>
      <c r="K18" s="398"/>
      <c r="L18" s="418"/>
      <c r="M18" s="418"/>
      <c r="N18" s="358"/>
    </row>
    <row r="19" spans="1:14" x14ac:dyDescent="0.2">
      <c r="A19" s="2" t="str">
        <f t="shared" si="0"/>
        <v>QLTEFINE158A01026</v>
      </c>
      <c r="B19" s="238">
        <f t="shared" ref="B19:B42" si="1">+B18+1</f>
        <v>2</v>
      </c>
      <c r="C19" s="201" t="s">
        <v>363</v>
      </c>
      <c r="D19" s="130" t="s">
        <v>122</v>
      </c>
      <c r="E19" s="160" t="s">
        <v>62</v>
      </c>
      <c r="F19" s="161">
        <v>113355</v>
      </c>
      <c r="G19" s="160">
        <v>3602.71</v>
      </c>
      <c r="H19" s="16">
        <v>6.6900000000000001E-2</v>
      </c>
      <c r="I19" s="398"/>
      <c r="J19" s="398"/>
      <c r="K19" s="398"/>
      <c r="L19" s="418"/>
      <c r="M19" s="418"/>
      <c r="N19" s="358"/>
    </row>
    <row r="20" spans="1:14" x14ac:dyDescent="0.2">
      <c r="A20" s="2" t="str">
        <f t="shared" si="0"/>
        <v>QLTEFINE009A01021</v>
      </c>
      <c r="B20" s="238">
        <f t="shared" si="1"/>
        <v>3</v>
      </c>
      <c r="C20" s="201" t="s">
        <v>364</v>
      </c>
      <c r="D20" s="251" t="s">
        <v>100</v>
      </c>
      <c r="E20" s="160" t="s">
        <v>63</v>
      </c>
      <c r="F20" s="161">
        <v>301612</v>
      </c>
      <c r="G20" s="160">
        <v>3531.27</v>
      </c>
      <c r="H20" s="252">
        <v>6.5600000000000006E-2</v>
      </c>
      <c r="I20" s="398"/>
      <c r="J20" s="398"/>
      <c r="K20" s="398"/>
      <c r="L20" s="418"/>
      <c r="M20" s="418"/>
      <c r="N20" s="358"/>
    </row>
    <row r="21" spans="1:14" x14ac:dyDescent="0.2">
      <c r="A21" s="2" t="str">
        <f t="shared" si="0"/>
        <v>QLTEFINE001A01036</v>
      </c>
      <c r="B21" s="238">
        <f t="shared" si="1"/>
        <v>4</v>
      </c>
      <c r="C21" s="201" t="s">
        <v>365</v>
      </c>
      <c r="D21" s="130" t="s">
        <v>101</v>
      </c>
      <c r="E21" s="160" t="s">
        <v>65</v>
      </c>
      <c r="F21" s="161">
        <v>278697</v>
      </c>
      <c r="G21" s="160">
        <v>3493.75</v>
      </c>
      <c r="H21" s="16">
        <v>6.4899999999999999E-2</v>
      </c>
      <c r="I21" s="398"/>
      <c r="J21" s="398"/>
      <c r="K21" s="398"/>
      <c r="L21" s="418"/>
      <c r="M21" s="418"/>
      <c r="N21" s="358"/>
    </row>
    <row r="22" spans="1:14" x14ac:dyDescent="0.2">
      <c r="A22" s="2" t="str">
        <f t="shared" si="0"/>
        <v>QLTEFINE467B01029</v>
      </c>
      <c r="B22" s="238">
        <f t="shared" si="1"/>
        <v>5</v>
      </c>
      <c r="C22" s="201" t="s">
        <v>366</v>
      </c>
      <c r="D22" s="130" t="s">
        <v>104</v>
      </c>
      <c r="E22" s="160" t="s">
        <v>63</v>
      </c>
      <c r="F22" s="161">
        <v>110555</v>
      </c>
      <c r="G22" s="160">
        <v>2822.58</v>
      </c>
      <c r="H22" s="252">
        <v>5.2400000000000002E-2</v>
      </c>
      <c r="I22" s="398"/>
      <c r="J22" s="398"/>
      <c r="K22" s="398"/>
      <c r="L22" s="418"/>
      <c r="M22" s="418"/>
      <c r="N22" s="358"/>
    </row>
    <row r="23" spans="1:14" x14ac:dyDescent="0.2">
      <c r="A23" s="2" t="str">
        <f t="shared" si="0"/>
        <v>QLTEFINE053A01029</v>
      </c>
      <c r="B23" s="238">
        <f t="shared" si="1"/>
        <v>6</v>
      </c>
      <c r="C23" s="201" t="s">
        <v>367</v>
      </c>
      <c r="D23" s="251" t="s">
        <v>133</v>
      </c>
      <c r="E23" s="160" t="s">
        <v>223</v>
      </c>
      <c r="F23" s="161">
        <v>1932515</v>
      </c>
      <c r="G23" s="160">
        <v>2468.79</v>
      </c>
      <c r="H23" s="252">
        <v>4.5900000000000003E-2</v>
      </c>
      <c r="I23" s="398"/>
      <c r="J23" s="398"/>
      <c r="K23" s="398"/>
      <c r="L23" s="418"/>
      <c r="M23" s="418"/>
      <c r="N23" s="358"/>
    </row>
    <row r="24" spans="1:14" x14ac:dyDescent="0.2">
      <c r="A24" s="2" t="str">
        <f t="shared" si="0"/>
        <v>QLTEFINE155A01022</v>
      </c>
      <c r="B24" s="238">
        <f t="shared" si="1"/>
        <v>7</v>
      </c>
      <c r="C24" s="201" t="s">
        <v>368</v>
      </c>
      <c r="D24" s="251" t="s">
        <v>107</v>
      </c>
      <c r="E24" s="160" t="s">
        <v>62</v>
      </c>
      <c r="F24" s="348">
        <v>489670</v>
      </c>
      <c r="G24" s="349">
        <v>2248.81</v>
      </c>
      <c r="H24" s="252">
        <v>4.1799999999999997E-2</v>
      </c>
      <c r="I24" s="398"/>
      <c r="J24" s="398"/>
      <c r="K24" s="398"/>
      <c r="L24" s="418"/>
      <c r="M24" s="418"/>
      <c r="N24" s="358"/>
    </row>
    <row r="25" spans="1:14" x14ac:dyDescent="0.2">
      <c r="A25" s="2" t="str">
        <f t="shared" si="0"/>
        <v>QLTEFINE347G01014</v>
      </c>
      <c r="B25" s="238">
        <f t="shared" si="1"/>
        <v>8</v>
      </c>
      <c r="C25" s="201" t="s">
        <v>369</v>
      </c>
      <c r="D25" s="130" t="s">
        <v>169</v>
      </c>
      <c r="E25" s="160" t="s">
        <v>76</v>
      </c>
      <c r="F25" s="161">
        <v>756155</v>
      </c>
      <c r="G25" s="160">
        <v>2224.61</v>
      </c>
      <c r="H25" s="16">
        <v>4.1300000000000003E-2</v>
      </c>
      <c r="I25" s="398"/>
      <c r="J25" s="398"/>
      <c r="K25" s="398"/>
      <c r="L25" s="418"/>
      <c r="M25" s="418"/>
      <c r="N25" s="358"/>
    </row>
    <row r="26" spans="1:14" x14ac:dyDescent="0.2">
      <c r="A26" s="2" t="str">
        <f t="shared" si="0"/>
        <v>QLTEFINE733E01010</v>
      </c>
      <c r="B26" s="238">
        <f t="shared" si="1"/>
        <v>9</v>
      </c>
      <c r="C26" s="201" t="s">
        <v>370</v>
      </c>
      <c r="D26" s="130" t="s">
        <v>115</v>
      </c>
      <c r="E26" s="160" t="s">
        <v>70</v>
      </c>
      <c r="F26" s="161">
        <v>1401561</v>
      </c>
      <c r="G26" s="160">
        <v>2190.64</v>
      </c>
      <c r="H26" s="16">
        <v>4.07E-2</v>
      </c>
      <c r="I26" s="398"/>
      <c r="J26" s="398"/>
      <c r="K26" s="398"/>
      <c r="L26" s="418"/>
      <c r="M26" s="418"/>
      <c r="N26" s="358"/>
    </row>
    <row r="27" spans="1:14" x14ac:dyDescent="0.2">
      <c r="A27" s="2" t="str">
        <f t="shared" si="0"/>
        <v>QLTEFINE092A01019</v>
      </c>
      <c r="B27" s="238">
        <f t="shared" si="1"/>
        <v>10</v>
      </c>
      <c r="C27" s="201" t="s">
        <v>371</v>
      </c>
      <c r="D27" s="130" t="s">
        <v>135</v>
      </c>
      <c r="E27" s="160" t="s">
        <v>97</v>
      </c>
      <c r="F27" s="161">
        <v>480024</v>
      </c>
      <c r="G27" s="160">
        <v>2066.02</v>
      </c>
      <c r="H27" s="16">
        <v>3.8399999999999997E-2</v>
      </c>
      <c r="I27" s="398"/>
      <c r="J27" s="398"/>
      <c r="K27" s="398"/>
      <c r="L27" s="418"/>
      <c r="M27" s="418"/>
      <c r="N27" s="358"/>
    </row>
    <row r="28" spans="1:14" x14ac:dyDescent="0.2">
      <c r="A28" s="2" t="str">
        <f t="shared" si="0"/>
        <v>QLTEFINE242A01010</v>
      </c>
      <c r="B28" s="238">
        <f t="shared" si="1"/>
        <v>11</v>
      </c>
      <c r="C28" s="201" t="s">
        <v>321</v>
      </c>
      <c r="D28" s="130" t="s">
        <v>145</v>
      </c>
      <c r="E28" s="160" t="s">
        <v>74</v>
      </c>
      <c r="F28" s="161">
        <v>429957</v>
      </c>
      <c r="G28" s="160">
        <v>1896.11</v>
      </c>
      <c r="H28" s="16">
        <v>3.5200000000000002E-2</v>
      </c>
      <c r="I28" s="398"/>
      <c r="J28" s="398"/>
      <c r="K28" s="398"/>
      <c r="L28" s="418"/>
      <c r="M28" s="418"/>
      <c r="N28" s="358"/>
    </row>
    <row r="29" spans="1:14" x14ac:dyDescent="0.2">
      <c r="A29" s="2" t="str">
        <f t="shared" si="0"/>
        <v>QLTEFINE090A01021</v>
      </c>
      <c r="B29" s="238">
        <f t="shared" si="1"/>
        <v>12</v>
      </c>
      <c r="C29" s="201" t="s">
        <v>299</v>
      </c>
      <c r="D29" s="130" t="s">
        <v>208</v>
      </c>
      <c r="E29" s="160" t="s">
        <v>64</v>
      </c>
      <c r="F29" s="161">
        <v>784686</v>
      </c>
      <c r="G29" s="160">
        <v>1887.56</v>
      </c>
      <c r="H29" s="16">
        <v>3.5099999999999999E-2</v>
      </c>
      <c r="I29" s="398"/>
      <c r="J29" s="398"/>
      <c r="K29" s="398"/>
      <c r="L29" s="418"/>
      <c r="M29" s="418"/>
      <c r="N29" s="358"/>
    </row>
    <row r="30" spans="1:14" x14ac:dyDescent="0.2">
      <c r="A30" s="2" t="str">
        <f t="shared" si="0"/>
        <v>QLTEFINE062A01020</v>
      </c>
      <c r="B30" s="238">
        <f t="shared" si="1"/>
        <v>13</v>
      </c>
      <c r="C30" s="201" t="s">
        <v>215</v>
      </c>
      <c r="D30" s="130" t="s">
        <v>205</v>
      </c>
      <c r="E30" s="160" t="s">
        <v>64</v>
      </c>
      <c r="F30" s="161">
        <v>838432</v>
      </c>
      <c r="G30" s="160">
        <v>1834.49</v>
      </c>
      <c r="H30" s="16">
        <v>3.4099999999999998E-2</v>
      </c>
      <c r="I30" s="398"/>
      <c r="J30" s="398"/>
      <c r="K30" s="398"/>
      <c r="L30" s="418"/>
      <c r="M30" s="418"/>
      <c r="N30" s="358"/>
    </row>
    <row r="31" spans="1:14" x14ac:dyDescent="0.2">
      <c r="A31" s="2" t="str">
        <f t="shared" si="0"/>
        <v>QLTEFINE213A01029</v>
      </c>
      <c r="B31" s="238">
        <f t="shared" si="1"/>
        <v>14</v>
      </c>
      <c r="C31" s="201" t="s">
        <v>309</v>
      </c>
      <c r="D31" s="251" t="s">
        <v>106</v>
      </c>
      <c r="E31" s="160" t="s">
        <v>66</v>
      </c>
      <c r="F31" s="348">
        <v>790026</v>
      </c>
      <c r="G31" s="349">
        <v>1708.83</v>
      </c>
      <c r="H31" s="252">
        <v>3.1699999999999999E-2</v>
      </c>
      <c r="I31" s="398"/>
      <c r="J31" s="398"/>
      <c r="K31" s="398"/>
      <c r="L31" s="418"/>
      <c r="M31" s="418"/>
      <c r="N31" s="358"/>
    </row>
    <row r="32" spans="1:14" x14ac:dyDescent="0.2">
      <c r="A32" s="2" t="str">
        <f t="shared" si="0"/>
        <v>QLTEFINE302A01020</v>
      </c>
      <c r="B32" s="238">
        <f t="shared" si="1"/>
        <v>15</v>
      </c>
      <c r="C32" s="201" t="s">
        <v>320</v>
      </c>
      <c r="D32" s="130" t="s">
        <v>183</v>
      </c>
      <c r="E32" s="160" t="s">
        <v>182</v>
      </c>
      <c r="F32" s="161">
        <v>958016</v>
      </c>
      <c r="G32" s="160">
        <v>1621.92</v>
      </c>
      <c r="H32" s="16">
        <v>3.0099999999999998E-2</v>
      </c>
      <c r="I32" s="398"/>
      <c r="J32" s="398"/>
      <c r="K32" s="398"/>
      <c r="L32" s="418"/>
      <c r="M32" s="418"/>
      <c r="N32" s="358"/>
    </row>
    <row r="33" spans="1:14" x14ac:dyDescent="0.2">
      <c r="A33" s="2" t="str">
        <f t="shared" si="0"/>
        <v>QLTEFINE129A01019</v>
      </c>
      <c r="B33" s="238">
        <f t="shared" si="1"/>
        <v>16</v>
      </c>
      <c r="C33" s="201" t="s">
        <v>292</v>
      </c>
      <c r="D33" s="130" t="s">
        <v>124</v>
      </c>
      <c r="E33" s="160" t="s">
        <v>76</v>
      </c>
      <c r="F33" s="161">
        <v>394638</v>
      </c>
      <c r="G33" s="160">
        <v>1519.95</v>
      </c>
      <c r="H33" s="16">
        <v>2.8199999999999999E-2</v>
      </c>
      <c r="I33" s="398"/>
      <c r="J33" s="398"/>
      <c r="K33" s="398"/>
      <c r="L33" s="418"/>
      <c r="M33" s="418"/>
      <c r="N33" s="358"/>
    </row>
    <row r="34" spans="1:14" x14ac:dyDescent="0.2">
      <c r="A34" s="2" t="str">
        <f t="shared" si="0"/>
        <v>QLTEFINE081A01012</v>
      </c>
      <c r="B34" s="238">
        <f t="shared" si="1"/>
        <v>17</v>
      </c>
      <c r="C34" s="201" t="s">
        <v>314</v>
      </c>
      <c r="D34" s="130" t="s">
        <v>110</v>
      </c>
      <c r="E34" s="160" t="s">
        <v>72</v>
      </c>
      <c r="F34" s="161">
        <v>463588</v>
      </c>
      <c r="G34" s="160">
        <v>1492.52</v>
      </c>
      <c r="H34" s="16">
        <v>2.7699999999999999E-2</v>
      </c>
      <c r="I34" s="398"/>
      <c r="J34" s="398"/>
      <c r="K34" s="398"/>
      <c r="L34" s="418"/>
      <c r="M34" s="418"/>
      <c r="N34" s="358"/>
    </row>
    <row r="35" spans="1:14" x14ac:dyDescent="0.2">
      <c r="A35" s="2" t="str">
        <f t="shared" si="0"/>
        <v>QLTEFINE752E01010</v>
      </c>
      <c r="B35" s="238">
        <f t="shared" si="1"/>
        <v>18</v>
      </c>
      <c r="C35" s="201" t="s">
        <v>310</v>
      </c>
      <c r="D35" s="130" t="s">
        <v>125</v>
      </c>
      <c r="E35" s="160" t="s">
        <v>70</v>
      </c>
      <c r="F35" s="161">
        <v>913744</v>
      </c>
      <c r="G35" s="160">
        <v>1490.32</v>
      </c>
      <c r="H35" s="16">
        <v>2.7699999999999999E-2</v>
      </c>
      <c r="I35" s="398"/>
      <c r="J35" s="398"/>
      <c r="K35" s="398"/>
      <c r="L35" s="418"/>
      <c r="M35" s="418"/>
      <c r="N35" s="358"/>
    </row>
    <row r="36" spans="1:14" x14ac:dyDescent="0.2">
      <c r="A36" s="2" t="str">
        <f t="shared" si="0"/>
        <v>QLTEFINE877F01012</v>
      </c>
      <c r="B36" s="238">
        <f t="shared" si="1"/>
        <v>19</v>
      </c>
      <c r="C36" s="201" t="s">
        <v>322</v>
      </c>
      <c r="D36" s="130" t="s">
        <v>134</v>
      </c>
      <c r="E36" s="160" t="s">
        <v>70</v>
      </c>
      <c r="F36" s="161">
        <v>1923659</v>
      </c>
      <c r="G36" s="160">
        <v>1482.18</v>
      </c>
      <c r="H36" s="16">
        <v>2.75E-2</v>
      </c>
      <c r="I36" s="398"/>
      <c r="J36" s="398"/>
      <c r="K36" s="398"/>
      <c r="L36" s="418"/>
      <c r="M36" s="418"/>
      <c r="N36" s="358"/>
    </row>
    <row r="37" spans="1:14" x14ac:dyDescent="0.2">
      <c r="A37" s="2" t="str">
        <f t="shared" si="0"/>
        <v>QLTEFINE059A01026</v>
      </c>
      <c r="B37" s="238">
        <f t="shared" si="1"/>
        <v>20</v>
      </c>
      <c r="C37" s="201" t="s">
        <v>289</v>
      </c>
      <c r="D37" s="130" t="s">
        <v>119</v>
      </c>
      <c r="E37" s="160" t="s">
        <v>75</v>
      </c>
      <c r="F37" s="161">
        <v>282023</v>
      </c>
      <c r="G37" s="160">
        <v>1412.94</v>
      </c>
      <c r="H37" s="16">
        <v>2.6200000000000001E-2</v>
      </c>
      <c r="I37" s="398"/>
      <c r="J37" s="398"/>
      <c r="K37" s="398"/>
      <c r="L37" s="418"/>
      <c r="M37" s="418"/>
      <c r="N37" s="358"/>
    </row>
    <row r="38" spans="1:14" x14ac:dyDescent="0.2">
      <c r="A38" s="2" t="str">
        <f t="shared" si="0"/>
        <v>QLTEFINE075A01022</v>
      </c>
      <c r="B38" s="238">
        <f t="shared" si="1"/>
        <v>21</v>
      </c>
      <c r="C38" s="201" t="s">
        <v>317</v>
      </c>
      <c r="D38" s="130" t="s">
        <v>175</v>
      </c>
      <c r="E38" s="160" t="s">
        <v>63</v>
      </c>
      <c r="F38" s="161">
        <v>244113</v>
      </c>
      <c r="G38" s="160">
        <v>1362.03</v>
      </c>
      <c r="H38" s="16">
        <v>2.53E-2</v>
      </c>
      <c r="I38" s="398"/>
      <c r="J38" s="398"/>
      <c r="K38" s="398"/>
      <c r="L38" s="418"/>
      <c r="M38" s="418"/>
      <c r="N38" s="358"/>
    </row>
    <row r="39" spans="1:14" x14ac:dyDescent="0.2">
      <c r="A39" s="2" t="str">
        <f t="shared" si="0"/>
        <v>QLTEFINE018A01030</v>
      </c>
      <c r="B39" s="238">
        <f t="shared" si="1"/>
        <v>22</v>
      </c>
      <c r="C39" s="201" t="s">
        <v>302</v>
      </c>
      <c r="D39" s="130" t="s">
        <v>103</v>
      </c>
      <c r="E39" s="160" t="s">
        <v>71</v>
      </c>
      <c r="F39" s="161">
        <v>83096</v>
      </c>
      <c r="G39" s="160">
        <v>1243.53</v>
      </c>
      <c r="H39" s="16">
        <v>2.3099999999999999E-2</v>
      </c>
      <c r="I39" s="398"/>
      <c r="J39" s="398"/>
      <c r="K39" s="398"/>
      <c r="L39" s="418"/>
      <c r="M39" s="418"/>
      <c r="N39" s="358"/>
    </row>
    <row r="40" spans="1:14" x14ac:dyDescent="0.2">
      <c r="A40" s="2" t="str">
        <f t="shared" si="0"/>
        <v>QLTEFINE397D01024</v>
      </c>
      <c r="B40" s="238">
        <f t="shared" si="1"/>
        <v>23</v>
      </c>
      <c r="C40" s="201" t="s">
        <v>288</v>
      </c>
      <c r="D40" s="130" t="s">
        <v>109</v>
      </c>
      <c r="E40" s="160" t="s">
        <v>73</v>
      </c>
      <c r="F40" s="161">
        <v>329003</v>
      </c>
      <c r="G40" s="160">
        <v>1206.78</v>
      </c>
      <c r="H40" s="16">
        <v>2.24E-2</v>
      </c>
      <c r="I40" s="398"/>
      <c r="J40" s="398"/>
      <c r="K40" s="398"/>
      <c r="L40" s="418"/>
      <c r="M40" s="418"/>
      <c r="N40" s="358"/>
    </row>
    <row r="41" spans="1:14" x14ac:dyDescent="0.2">
      <c r="A41" s="2" t="str">
        <f t="shared" si="0"/>
        <v>QLTEFINE237A01028</v>
      </c>
      <c r="B41" s="238">
        <f t="shared" si="1"/>
        <v>24</v>
      </c>
      <c r="C41" s="201" t="s">
        <v>301</v>
      </c>
      <c r="D41" s="251" t="s">
        <v>113</v>
      </c>
      <c r="E41" s="160" t="s">
        <v>64</v>
      </c>
      <c r="F41" s="161">
        <v>133648</v>
      </c>
      <c r="G41" s="160">
        <v>1020.2</v>
      </c>
      <c r="H41" s="252">
        <v>1.89E-2</v>
      </c>
      <c r="I41" s="398"/>
      <c r="J41" s="398"/>
      <c r="K41" s="398"/>
      <c r="L41" s="418"/>
      <c r="M41" s="418"/>
      <c r="N41" s="358"/>
    </row>
    <row r="42" spans="1:14" x14ac:dyDescent="0.2">
      <c r="A42" s="2" t="str">
        <f t="shared" si="0"/>
        <v>QLTEFINE585B01010</v>
      </c>
      <c r="B42" s="238">
        <f t="shared" si="1"/>
        <v>25</v>
      </c>
      <c r="C42" s="201" t="s">
        <v>305</v>
      </c>
      <c r="D42" s="130" t="s">
        <v>121</v>
      </c>
      <c r="E42" s="160" t="s">
        <v>62</v>
      </c>
      <c r="F42" s="161">
        <v>23687</v>
      </c>
      <c r="G42" s="160">
        <v>991.82</v>
      </c>
      <c r="H42" s="16">
        <v>1.84E-2</v>
      </c>
      <c r="I42" s="398"/>
      <c r="J42" s="398"/>
      <c r="K42" s="398"/>
      <c r="L42" s="418"/>
      <c r="M42" s="418"/>
      <c r="N42" s="358"/>
    </row>
    <row r="43" spans="1:14" x14ac:dyDescent="0.2">
      <c r="B43" s="238"/>
      <c r="C43" s="159"/>
      <c r="D43" s="130"/>
      <c r="E43" s="256"/>
      <c r="F43" s="161"/>
      <c r="G43" s="160"/>
      <c r="H43" s="16"/>
      <c r="I43" s="398"/>
      <c r="J43" s="398"/>
      <c r="K43" s="398"/>
      <c r="L43" s="398"/>
    </row>
    <row r="44" spans="1:14" x14ac:dyDescent="0.2">
      <c r="B44" s="238" t="s">
        <v>10</v>
      </c>
      <c r="C44" s="21" t="s">
        <v>39</v>
      </c>
      <c r="D44" s="21"/>
      <c r="E44" s="15" t="s">
        <v>79</v>
      </c>
      <c r="F44" s="68" t="s">
        <v>9</v>
      </c>
      <c r="G44" s="68" t="s">
        <v>9</v>
      </c>
      <c r="H44" s="202" t="s">
        <v>9</v>
      </c>
      <c r="I44" s="400"/>
      <c r="J44" s="400"/>
      <c r="K44" s="400"/>
      <c r="L44" s="400"/>
    </row>
    <row r="45" spans="1:14" x14ac:dyDescent="0.2">
      <c r="B45" s="238"/>
      <c r="C45" s="14"/>
      <c r="D45" s="14"/>
      <c r="E45" s="15" t="s">
        <v>79</v>
      </c>
      <c r="F45" s="15"/>
      <c r="G45" s="15"/>
      <c r="H45" s="16"/>
      <c r="I45" s="398"/>
      <c r="J45" s="398"/>
      <c r="K45" s="398"/>
      <c r="L45" s="398"/>
    </row>
    <row r="46" spans="1:14" ht="12" customHeight="1" x14ac:dyDescent="0.2">
      <c r="B46" s="238"/>
      <c r="C46" s="21" t="s">
        <v>51</v>
      </c>
      <c r="D46" s="21"/>
      <c r="E46" s="15" t="s">
        <v>79</v>
      </c>
      <c r="F46" s="170"/>
      <c r="G46" s="54">
        <v>51091.189999999995</v>
      </c>
      <c r="H46" s="59">
        <v>0.94879999999999987</v>
      </c>
      <c r="I46" s="401"/>
      <c r="J46" s="401"/>
      <c r="K46" s="401"/>
      <c r="L46" s="401"/>
    </row>
    <row r="47" spans="1:14" x14ac:dyDescent="0.2">
      <c r="B47" s="238"/>
      <c r="C47" s="14"/>
      <c r="D47" s="14"/>
      <c r="E47" s="15" t="s">
        <v>79</v>
      </c>
      <c r="F47" s="54"/>
      <c r="G47" s="54"/>
      <c r="H47" s="59"/>
      <c r="I47" s="401"/>
      <c r="J47" s="401"/>
      <c r="K47" s="401"/>
      <c r="L47" s="401"/>
    </row>
    <row r="48" spans="1:14" x14ac:dyDescent="0.2">
      <c r="B48" s="253"/>
      <c r="C48" s="21" t="s">
        <v>56</v>
      </c>
      <c r="D48" s="21"/>
      <c r="E48" s="54"/>
      <c r="F48" s="54"/>
      <c r="G48" s="54"/>
      <c r="H48" s="59"/>
      <c r="I48" s="401"/>
      <c r="J48" s="401"/>
      <c r="K48" s="401"/>
      <c r="L48" s="401"/>
    </row>
    <row r="49" spans="1:14" x14ac:dyDescent="0.2">
      <c r="B49" s="253"/>
      <c r="C49" s="21"/>
      <c r="D49" s="21"/>
      <c r="E49" s="54"/>
      <c r="F49" s="54"/>
      <c r="G49" s="54"/>
      <c r="H49" s="59"/>
      <c r="I49" s="401"/>
      <c r="J49" s="401"/>
      <c r="K49" s="401"/>
      <c r="L49" s="401"/>
    </row>
    <row r="50" spans="1:14" x14ac:dyDescent="0.2">
      <c r="B50" s="238" t="s">
        <v>7</v>
      </c>
      <c r="C50" s="21" t="s">
        <v>8</v>
      </c>
      <c r="D50" s="21"/>
      <c r="E50" s="54" t="s">
        <v>79</v>
      </c>
      <c r="F50" s="197" t="s">
        <v>9</v>
      </c>
      <c r="G50" s="197" t="s">
        <v>9</v>
      </c>
      <c r="H50" s="198" t="s">
        <v>9</v>
      </c>
      <c r="I50" s="402"/>
      <c r="J50" s="402"/>
      <c r="K50" s="402"/>
      <c r="L50" s="402"/>
    </row>
    <row r="51" spans="1:14" x14ac:dyDescent="0.2">
      <c r="B51" s="238" t="s">
        <v>10</v>
      </c>
      <c r="C51" s="21" t="s">
        <v>11</v>
      </c>
      <c r="D51" s="21"/>
      <c r="E51" s="54" t="s">
        <v>79</v>
      </c>
      <c r="F51" s="197" t="s">
        <v>9</v>
      </c>
      <c r="G51" s="197" t="s">
        <v>9</v>
      </c>
      <c r="H51" s="198" t="s">
        <v>9</v>
      </c>
      <c r="I51" s="402"/>
      <c r="J51" s="402"/>
      <c r="K51" s="402"/>
      <c r="L51" s="402"/>
    </row>
    <row r="52" spans="1:14" x14ac:dyDescent="0.2">
      <c r="B52" s="238" t="s">
        <v>12</v>
      </c>
      <c r="C52" s="9" t="s">
        <v>13</v>
      </c>
      <c r="D52" s="9"/>
      <c r="E52" s="54" t="s">
        <v>79</v>
      </c>
      <c r="F52" s="197" t="s">
        <v>9</v>
      </c>
      <c r="G52" s="197" t="s">
        <v>9</v>
      </c>
      <c r="H52" s="198" t="s">
        <v>9</v>
      </c>
      <c r="I52" s="402"/>
      <c r="J52" s="402"/>
      <c r="K52" s="402"/>
      <c r="L52" s="402"/>
    </row>
    <row r="53" spans="1:14" x14ac:dyDescent="0.2">
      <c r="B53" s="238"/>
      <c r="C53" s="21" t="s">
        <v>80</v>
      </c>
      <c r="D53" s="21"/>
      <c r="E53" s="54" t="s">
        <v>79</v>
      </c>
      <c r="F53" s="84"/>
      <c r="G53" s="84" t="s">
        <v>9</v>
      </c>
      <c r="H53" s="85" t="s">
        <v>9</v>
      </c>
      <c r="I53" s="403"/>
      <c r="J53" s="403"/>
      <c r="K53" s="403"/>
      <c r="L53" s="403"/>
    </row>
    <row r="54" spans="1:14" x14ac:dyDescent="0.2">
      <c r="B54" s="238"/>
      <c r="C54" s="21"/>
      <c r="D54" s="21"/>
      <c r="E54" s="54" t="s">
        <v>79</v>
      </c>
      <c r="F54" s="54"/>
      <c r="G54" s="54"/>
      <c r="H54" s="59"/>
      <c r="I54" s="401"/>
      <c r="J54" s="401"/>
      <c r="K54" s="401"/>
      <c r="L54" s="401"/>
    </row>
    <row r="55" spans="1:14" x14ac:dyDescent="0.2">
      <c r="B55" s="238"/>
      <c r="C55" s="21" t="s">
        <v>57</v>
      </c>
      <c r="D55" s="21"/>
      <c r="E55" s="54" t="s">
        <v>79</v>
      </c>
      <c r="F55" s="84"/>
      <c r="G55" s="84"/>
      <c r="H55" s="85"/>
      <c r="I55" s="403"/>
      <c r="J55" s="403"/>
      <c r="K55" s="403"/>
      <c r="L55" s="403"/>
    </row>
    <row r="56" spans="1:14" x14ac:dyDescent="0.2">
      <c r="B56" s="238"/>
      <c r="C56" s="21"/>
      <c r="D56" s="21"/>
      <c r="E56" s="54"/>
      <c r="F56" s="84"/>
      <c r="G56" s="84"/>
      <c r="H56" s="85"/>
      <c r="I56" s="403"/>
      <c r="J56" s="403"/>
      <c r="K56" s="403"/>
      <c r="L56" s="403"/>
    </row>
    <row r="57" spans="1:14" x14ac:dyDescent="0.2">
      <c r="B57" s="238" t="s">
        <v>7</v>
      </c>
      <c r="C57" s="158" t="s">
        <v>181</v>
      </c>
      <c r="D57" s="21"/>
      <c r="E57" s="54"/>
      <c r="F57" s="84"/>
      <c r="G57" s="84"/>
      <c r="H57" s="85"/>
      <c r="I57" s="403"/>
      <c r="J57" s="403"/>
      <c r="K57" s="403"/>
      <c r="L57" s="403"/>
    </row>
    <row r="58" spans="1:14" x14ac:dyDescent="0.2">
      <c r="A58" s="2" t="str">
        <f>+$A$16&amp;D58</f>
        <v>QLTEFIN002015Z188</v>
      </c>
      <c r="B58" s="238">
        <v>1</v>
      </c>
      <c r="C58" s="14" t="s">
        <v>323</v>
      </c>
      <c r="D58" s="14" t="s">
        <v>277</v>
      </c>
      <c r="E58" s="15" t="s">
        <v>174</v>
      </c>
      <c r="F58" s="161">
        <v>50000</v>
      </c>
      <c r="G58" s="160">
        <v>48.69</v>
      </c>
      <c r="H58" s="16">
        <v>8.9999999999999998E-4</v>
      </c>
      <c r="I58" s="398"/>
      <c r="J58" s="398"/>
      <c r="K58" s="398"/>
      <c r="L58" s="418"/>
      <c r="M58" s="418"/>
      <c r="N58" s="358"/>
    </row>
    <row r="59" spans="1:14" x14ac:dyDescent="0.2">
      <c r="B59" s="238"/>
      <c r="C59" s="14"/>
      <c r="D59" s="14"/>
      <c r="E59" s="15"/>
      <c r="F59" s="54"/>
      <c r="G59" s="15"/>
      <c r="H59" s="16"/>
      <c r="I59" s="398"/>
      <c r="J59" s="398"/>
      <c r="K59" s="398"/>
      <c r="L59" s="398"/>
    </row>
    <row r="60" spans="1:14" s="24" customFormat="1" x14ac:dyDescent="0.2">
      <c r="B60" s="253"/>
      <c r="C60" s="21" t="s">
        <v>202</v>
      </c>
      <c r="D60" s="21"/>
      <c r="E60" s="54"/>
      <c r="F60" s="54"/>
      <c r="G60" s="54">
        <v>48.69</v>
      </c>
      <c r="H60" s="59">
        <v>8.9999999999999998E-4</v>
      </c>
      <c r="I60" s="401"/>
      <c r="J60" s="401"/>
      <c r="K60" s="401"/>
      <c r="L60" s="401"/>
    </row>
    <row r="61" spans="1:14" x14ac:dyDescent="0.2">
      <c r="B61" s="238"/>
      <c r="C61" s="21"/>
      <c r="D61" s="21"/>
      <c r="E61" s="54"/>
      <c r="F61" s="84"/>
      <c r="G61" s="84"/>
      <c r="H61" s="85"/>
      <c r="I61" s="403"/>
      <c r="J61" s="403"/>
      <c r="K61" s="403"/>
      <c r="L61" s="403"/>
    </row>
    <row r="62" spans="1:14" x14ac:dyDescent="0.2">
      <c r="A62" s="2" t="s">
        <v>348</v>
      </c>
      <c r="B62" s="238" t="s">
        <v>10</v>
      </c>
      <c r="C62" s="21" t="s">
        <v>82</v>
      </c>
      <c r="D62" s="21"/>
      <c r="E62" s="54" t="s">
        <v>79</v>
      </c>
      <c r="F62" s="84"/>
      <c r="G62" s="160">
        <v>2640.55</v>
      </c>
      <c r="H62" s="16">
        <v>4.9000000000000002E-2</v>
      </c>
      <c r="I62" s="398"/>
      <c r="J62" s="398"/>
      <c r="K62" s="398"/>
      <c r="L62" s="418"/>
      <c r="M62" s="418"/>
      <c r="N62" s="358"/>
    </row>
    <row r="63" spans="1:14" x14ac:dyDescent="0.2">
      <c r="B63" s="46"/>
      <c r="C63" s="14"/>
      <c r="D63" s="14"/>
      <c r="E63" s="15" t="s">
        <v>79</v>
      </c>
      <c r="F63" s="54"/>
      <c r="G63" s="54"/>
      <c r="H63" s="59"/>
      <c r="I63" s="401"/>
      <c r="J63" s="401"/>
      <c r="K63" s="401"/>
      <c r="L63" s="401"/>
    </row>
    <row r="64" spans="1:14" x14ac:dyDescent="0.2">
      <c r="B64" s="46"/>
      <c r="C64" s="99" t="s">
        <v>84</v>
      </c>
      <c r="D64" s="14"/>
      <c r="E64" s="15"/>
      <c r="F64" s="54"/>
      <c r="G64" s="54">
        <v>2689.2400000000002</v>
      </c>
      <c r="H64" s="59">
        <v>4.99E-2</v>
      </c>
      <c r="I64" s="401"/>
      <c r="J64" s="401"/>
      <c r="K64" s="401"/>
      <c r="L64" s="401"/>
    </row>
    <row r="65" spans="1:25" x14ac:dyDescent="0.2">
      <c r="B65" s="46"/>
      <c r="C65" s="14"/>
      <c r="D65" s="14"/>
      <c r="E65" s="15"/>
      <c r="F65" s="54"/>
      <c r="G65" s="54"/>
      <c r="H65" s="59"/>
      <c r="I65" s="401"/>
      <c r="J65" s="401"/>
      <c r="K65" s="401"/>
      <c r="L65" s="401"/>
    </row>
    <row r="66" spans="1:25" x14ac:dyDescent="0.2">
      <c r="B66" s="46"/>
      <c r="C66" s="9" t="s">
        <v>83</v>
      </c>
      <c r="D66" s="9"/>
      <c r="E66" s="15" t="s">
        <v>79</v>
      </c>
      <c r="F66" s="54"/>
      <c r="G66" s="54"/>
      <c r="H66" s="59"/>
      <c r="I66" s="401"/>
      <c r="J66" s="401"/>
      <c r="K66" s="401"/>
      <c r="L66" s="401"/>
    </row>
    <row r="67" spans="1:25" x14ac:dyDescent="0.2">
      <c r="B67" s="46"/>
      <c r="C67" s="14" t="s">
        <v>35</v>
      </c>
      <c r="D67" s="14"/>
      <c r="E67" s="15" t="s">
        <v>79</v>
      </c>
      <c r="F67" s="54"/>
      <c r="G67" s="265">
        <v>57.790000000008149</v>
      </c>
      <c r="H67" s="205">
        <v>1.3000000000000789E-3</v>
      </c>
      <c r="I67" s="404"/>
      <c r="J67" s="398"/>
      <c r="K67" s="398"/>
      <c r="L67" s="418"/>
      <c r="M67" s="418"/>
      <c r="N67" s="358"/>
    </row>
    <row r="68" spans="1:25" x14ac:dyDescent="0.2">
      <c r="B68" s="46"/>
      <c r="C68" s="21"/>
      <c r="D68" s="21"/>
      <c r="E68" s="15"/>
      <c r="F68" s="15"/>
      <c r="G68" s="14"/>
      <c r="H68" s="61"/>
      <c r="I68" s="1"/>
      <c r="J68" s="1"/>
      <c r="K68" s="1"/>
      <c r="L68" s="1"/>
    </row>
    <row r="69" spans="1:25" s="24" customFormat="1" x14ac:dyDescent="0.2">
      <c r="A69" s="24" t="s">
        <v>243</v>
      </c>
      <c r="B69" s="52"/>
      <c r="C69" s="21" t="s">
        <v>14</v>
      </c>
      <c r="D69" s="21"/>
      <c r="E69" s="54"/>
      <c r="F69" s="54"/>
      <c r="G69" s="172">
        <v>53838.22</v>
      </c>
      <c r="H69" s="59">
        <v>1</v>
      </c>
      <c r="I69" s="401"/>
      <c r="J69" s="398"/>
      <c r="K69" s="398"/>
      <c r="L69" s="418"/>
      <c r="M69" s="418"/>
      <c r="N69" s="358"/>
      <c r="O69" s="2"/>
      <c r="P69" s="2"/>
      <c r="Q69" s="2"/>
      <c r="R69" s="2"/>
      <c r="S69" s="2"/>
      <c r="T69" s="2"/>
      <c r="X69" s="2"/>
      <c r="Y69" s="2"/>
    </row>
    <row r="70" spans="1:25" ht="13.5" thickBot="1" x14ac:dyDescent="0.25">
      <c r="B70" s="72"/>
      <c r="C70" s="73"/>
      <c r="D70" s="73"/>
      <c r="E70" s="74"/>
      <c r="F70" s="74"/>
      <c r="G70" s="73"/>
      <c r="H70" s="75"/>
      <c r="I70" s="1"/>
      <c r="J70" s="1"/>
      <c r="K70" s="1"/>
      <c r="L70" s="1"/>
    </row>
    <row r="71" spans="1:25" x14ac:dyDescent="0.2">
      <c r="B71" s="146"/>
      <c r="C71" s="110"/>
      <c r="D71" s="110"/>
      <c r="E71" s="287"/>
      <c r="F71" s="287"/>
      <c r="G71" s="110"/>
      <c r="H71" s="141"/>
      <c r="I71" s="110"/>
      <c r="J71" s="110"/>
      <c r="K71" s="110"/>
      <c r="L71" s="110"/>
    </row>
    <row r="72" spans="1:25" x14ac:dyDescent="0.2">
      <c r="B72" s="3" t="s">
        <v>15</v>
      </c>
      <c r="C72" s="4"/>
      <c r="D72" s="4"/>
      <c r="E72" s="4"/>
      <c r="F72" s="4"/>
      <c r="G72" s="4"/>
      <c r="H72" s="41"/>
      <c r="I72" s="4"/>
      <c r="J72" s="4"/>
      <c r="K72" s="4"/>
      <c r="L72" s="4"/>
    </row>
    <row r="73" spans="1:25" x14ac:dyDescent="0.2">
      <c r="B73" s="193" t="s">
        <v>16</v>
      </c>
      <c r="C73" s="110" t="s">
        <v>372</v>
      </c>
      <c r="D73" s="110"/>
      <c r="E73" s="4"/>
      <c r="F73" s="4"/>
      <c r="G73" s="4"/>
      <c r="H73" s="41"/>
      <c r="I73" s="4"/>
      <c r="J73" s="4"/>
      <c r="K73" s="4"/>
      <c r="L73" s="4"/>
    </row>
    <row r="74" spans="1:25" x14ac:dyDescent="0.2">
      <c r="B74" s="193" t="s">
        <v>17</v>
      </c>
      <c r="C74" s="110" t="s">
        <v>189</v>
      </c>
      <c r="D74" s="110"/>
      <c r="E74" s="4"/>
      <c r="F74" s="4"/>
      <c r="G74" s="110"/>
      <c r="H74" s="141"/>
      <c r="I74" s="110"/>
      <c r="J74" s="110"/>
      <c r="K74" s="110"/>
      <c r="L74" s="110"/>
    </row>
    <row r="75" spans="1:25" x14ac:dyDescent="0.2">
      <c r="B75" s="193" t="s">
        <v>18</v>
      </c>
      <c r="C75" s="110" t="s">
        <v>19</v>
      </c>
      <c r="D75" s="110"/>
      <c r="E75" s="4"/>
      <c r="F75" s="4"/>
      <c r="G75" s="110"/>
      <c r="H75" s="141"/>
      <c r="I75" s="110"/>
      <c r="J75" s="110"/>
      <c r="K75" s="110"/>
      <c r="L75" s="110"/>
    </row>
    <row r="76" spans="1:25" x14ac:dyDescent="0.2">
      <c r="B76" s="193"/>
      <c r="C76" s="380" t="s">
        <v>173</v>
      </c>
      <c r="D76" s="381" t="s">
        <v>373</v>
      </c>
      <c r="E76" s="4"/>
      <c r="F76" s="4"/>
      <c r="G76" s="110"/>
      <c r="H76" s="145"/>
      <c r="I76" s="405"/>
      <c r="J76" s="405"/>
      <c r="K76" s="405"/>
      <c r="L76" s="405"/>
    </row>
    <row r="77" spans="1:25" x14ac:dyDescent="0.2">
      <c r="A77" s="2" t="s">
        <v>253</v>
      </c>
      <c r="B77" s="193"/>
      <c r="C77" s="369" t="s">
        <v>21</v>
      </c>
      <c r="D77" s="386">
        <v>42.3</v>
      </c>
      <c r="E77" s="4"/>
      <c r="F77" s="4"/>
      <c r="G77" s="110"/>
      <c r="H77" s="141"/>
      <c r="I77" s="110"/>
      <c r="J77" s="110"/>
      <c r="K77" s="110"/>
      <c r="L77" s="110"/>
    </row>
    <row r="78" spans="1:25" ht="12.75" customHeight="1" x14ac:dyDescent="0.2">
      <c r="A78" s="2" t="s">
        <v>252</v>
      </c>
      <c r="B78" s="193"/>
      <c r="C78" s="369" t="s">
        <v>22</v>
      </c>
      <c r="D78" s="386">
        <v>42.66</v>
      </c>
      <c r="E78" s="4"/>
      <c r="F78" s="4"/>
      <c r="G78" s="110"/>
      <c r="H78" s="141"/>
      <c r="I78" s="110"/>
      <c r="J78" s="110"/>
      <c r="K78" s="110"/>
      <c r="L78" s="110"/>
    </row>
    <row r="79" spans="1:25" ht="12.75" customHeight="1" x14ac:dyDescent="0.2">
      <c r="B79" s="193" t="s">
        <v>23</v>
      </c>
      <c r="C79" s="110" t="s">
        <v>374</v>
      </c>
      <c r="D79" s="110"/>
      <c r="E79" s="4"/>
      <c r="F79" s="4"/>
      <c r="G79" s="4"/>
      <c r="H79" s="41"/>
      <c r="I79" s="4"/>
      <c r="J79" s="4"/>
      <c r="K79" s="4"/>
      <c r="L79" s="4"/>
    </row>
    <row r="80" spans="1:25" ht="12.75" customHeight="1" x14ac:dyDescent="0.2">
      <c r="B80" s="193" t="s">
        <v>24</v>
      </c>
      <c r="C80" s="110" t="s">
        <v>375</v>
      </c>
      <c r="D80" s="110"/>
      <c r="E80" s="4"/>
      <c r="F80" s="4"/>
      <c r="G80" s="4"/>
      <c r="H80" s="41"/>
      <c r="I80" s="4"/>
      <c r="J80" s="4"/>
      <c r="K80" s="4"/>
      <c r="L80" s="4"/>
    </row>
    <row r="81" spans="2:12" ht="12.75" customHeight="1" x14ac:dyDescent="0.2">
      <c r="B81" s="193" t="s">
        <v>25</v>
      </c>
      <c r="C81" s="110" t="s">
        <v>376</v>
      </c>
      <c r="D81" s="110"/>
      <c r="E81" s="4"/>
      <c r="F81" s="4"/>
      <c r="G81" s="4"/>
      <c r="H81" s="41"/>
      <c r="I81" s="4"/>
      <c r="J81" s="4"/>
      <c r="K81" s="4"/>
      <c r="L81" s="4"/>
    </row>
    <row r="82" spans="2:12" ht="12.75" customHeight="1" x14ac:dyDescent="0.2">
      <c r="B82" s="193" t="s">
        <v>26</v>
      </c>
      <c r="C82" s="110" t="s">
        <v>190</v>
      </c>
      <c r="D82" s="110"/>
      <c r="E82" s="4"/>
      <c r="F82" s="4"/>
      <c r="G82" s="4"/>
      <c r="H82" s="41"/>
      <c r="I82" s="4"/>
      <c r="J82" s="4"/>
      <c r="K82" s="4"/>
      <c r="L82" s="4"/>
    </row>
    <row r="83" spans="2:12" ht="12.75" customHeight="1" x14ac:dyDescent="0.2">
      <c r="B83" s="193" t="s">
        <v>27</v>
      </c>
      <c r="C83" s="1" t="s">
        <v>349</v>
      </c>
      <c r="D83" s="110"/>
      <c r="E83" s="4"/>
      <c r="F83" s="4"/>
      <c r="G83" s="4"/>
      <c r="H83" s="41"/>
      <c r="I83" s="4"/>
      <c r="J83" s="4"/>
      <c r="K83" s="4"/>
      <c r="L83" s="4"/>
    </row>
    <row r="84" spans="2:12" ht="12.75" customHeight="1" x14ac:dyDescent="0.2">
      <c r="B84" s="193" t="s">
        <v>37</v>
      </c>
      <c r="C84" s="110" t="s">
        <v>191</v>
      </c>
      <c r="D84" s="110"/>
      <c r="E84" s="4"/>
      <c r="F84" s="4"/>
      <c r="G84" s="4"/>
      <c r="H84" s="41"/>
      <c r="I84" s="4"/>
      <c r="J84" s="4"/>
      <c r="K84" s="4"/>
      <c r="L84" s="4"/>
    </row>
    <row r="85" spans="2:12" ht="12.75" customHeight="1" x14ac:dyDescent="0.2">
      <c r="B85" s="193" t="s">
        <v>53</v>
      </c>
      <c r="C85" s="110" t="s">
        <v>192</v>
      </c>
      <c r="D85" s="110"/>
      <c r="E85" s="4"/>
      <c r="F85" s="4"/>
      <c r="G85" s="4"/>
      <c r="H85" s="41"/>
      <c r="I85" s="4"/>
      <c r="J85" s="4"/>
      <c r="K85" s="4"/>
      <c r="L85" s="4"/>
    </row>
    <row r="86" spans="2:12" ht="12.75" customHeight="1" x14ac:dyDescent="0.2">
      <c r="B86" s="193" t="s">
        <v>54</v>
      </c>
      <c r="C86" s="1" t="s">
        <v>377</v>
      </c>
      <c r="D86" s="110"/>
      <c r="E86" s="1"/>
      <c r="F86" s="4"/>
      <c r="G86" s="4"/>
      <c r="H86" s="41"/>
      <c r="I86" s="4"/>
      <c r="J86" s="4"/>
      <c r="K86" s="4"/>
      <c r="L86" s="4"/>
    </row>
    <row r="87" spans="2:12" ht="12.75" customHeight="1" x14ac:dyDescent="0.2">
      <c r="B87" s="193"/>
      <c r="C87" s="110"/>
      <c r="D87" s="110"/>
      <c r="E87" s="4"/>
      <c r="F87" s="4"/>
      <c r="G87" s="4"/>
      <c r="H87" s="41"/>
      <c r="I87" s="4"/>
      <c r="J87" s="4"/>
      <c r="K87" s="4"/>
      <c r="L87" s="4"/>
    </row>
    <row r="88" spans="2:12" s="24" customFormat="1" ht="12.75" customHeight="1" x14ac:dyDescent="0.2">
      <c r="B88" s="352" t="s">
        <v>28</v>
      </c>
      <c r="C88" s="350" t="s">
        <v>29</v>
      </c>
      <c r="D88" s="110"/>
      <c r="E88" s="4"/>
      <c r="F88" s="4"/>
      <c r="G88" s="4"/>
      <c r="H88" s="41"/>
      <c r="I88" s="4"/>
      <c r="J88" s="4"/>
      <c r="K88" s="4"/>
      <c r="L88" s="4"/>
    </row>
    <row r="89" spans="2:12" s="24" customFormat="1" ht="12.75" customHeight="1" x14ac:dyDescent="0.2">
      <c r="B89" s="352" t="s">
        <v>280</v>
      </c>
      <c r="C89" s="350"/>
      <c r="D89" s="110"/>
      <c r="E89" s="4"/>
      <c r="F89" s="4"/>
      <c r="G89" s="4"/>
      <c r="H89" s="41"/>
      <c r="I89" s="4"/>
      <c r="J89" s="4"/>
      <c r="K89" s="4"/>
      <c r="L89" s="4"/>
    </row>
    <row r="90" spans="2:12" s="24" customFormat="1" ht="12.75" customHeight="1" x14ac:dyDescent="0.2">
      <c r="B90" s="352" t="s">
        <v>47</v>
      </c>
      <c r="C90" s="350" t="s">
        <v>48</v>
      </c>
      <c r="D90" s="110"/>
      <c r="E90" s="4"/>
      <c r="F90" s="4"/>
      <c r="G90" s="4"/>
      <c r="H90" s="41"/>
      <c r="I90" s="4"/>
      <c r="J90" s="4"/>
      <c r="K90" s="4"/>
      <c r="L90" s="4"/>
    </row>
    <row r="91" spans="2:12" ht="12.75" customHeight="1" x14ac:dyDescent="0.2">
      <c r="B91" s="353" t="s">
        <v>40</v>
      </c>
      <c r="C91" s="350" t="s">
        <v>41</v>
      </c>
      <c r="D91" s="110"/>
      <c r="E91" s="110"/>
      <c r="F91" s="110"/>
      <c r="G91" s="110"/>
      <c r="H91" s="141"/>
      <c r="I91" s="110"/>
      <c r="J91" s="110"/>
      <c r="K91" s="110"/>
      <c r="L91" s="110"/>
    </row>
    <row r="92" spans="2:12" ht="12.75" customHeight="1" thickBot="1" x14ac:dyDescent="0.25">
      <c r="B92" s="147"/>
      <c r="C92" s="148"/>
      <c r="D92" s="148"/>
      <c r="E92" s="149"/>
      <c r="F92" s="150"/>
      <c r="G92" s="148"/>
      <c r="H92" s="151"/>
      <c r="I92" s="110"/>
      <c r="J92" s="110"/>
      <c r="K92" s="110"/>
      <c r="L92" s="110"/>
    </row>
    <row r="93" spans="2:12" ht="12.75" customHeight="1" x14ac:dyDescent="0.2">
      <c r="E93" s="17"/>
    </row>
    <row r="94" spans="2:12" ht="12.75" customHeight="1" x14ac:dyDescent="0.2"/>
    <row r="95" spans="2:12" ht="12.75" customHeight="1" x14ac:dyDescent="0.2"/>
    <row r="96" spans="2:1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sheetData>
  <sortState ref="C18:H41">
    <sortCondition descending="1" ref="G18:G41"/>
  </sortState>
  <mergeCells count="6">
    <mergeCell ref="B10:H10"/>
    <mergeCell ref="B5:H6"/>
    <mergeCell ref="B1:H1"/>
    <mergeCell ref="B3:H3"/>
    <mergeCell ref="B4:H4"/>
    <mergeCell ref="B8:H8"/>
  </mergeCells>
  <conditionalFormatting sqref="O1:T1048576">
    <cfRule type="containsText" dxfId="4" priority="1" operator="containsText" text="FALSE">
      <formula>NOT(ISERROR(SEARCH("FALSE",O1)))</formula>
    </cfRule>
  </conditionalFormatting>
  <pageMargins left="0.75" right="0.53" top="0.7" bottom="0.66"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9"/>
  <sheetViews>
    <sheetView topLeftCell="B1" zoomScale="90" zoomScaleNormal="90" workbookViewId="0">
      <selection activeCell="B12" sqref="B12"/>
    </sheetView>
  </sheetViews>
  <sheetFormatPr defaultColWidth="16.7109375" defaultRowHeight="12.75" x14ac:dyDescent="0.2"/>
  <cols>
    <col min="1" max="1" width="16.140625" style="302" hidden="1" customWidth="1"/>
    <col min="2" max="2" width="7" style="124" customWidth="1"/>
    <col min="3" max="3" width="50.7109375" style="124" customWidth="1"/>
    <col min="4" max="6" width="16.7109375" style="302" customWidth="1"/>
    <col min="7" max="7" width="19.7109375" style="302" bestFit="1" customWidth="1"/>
    <col min="8" max="11" width="16.7109375" style="302" customWidth="1"/>
    <col min="12" max="12" width="16.7109375" style="321" customWidth="1"/>
    <col min="13" max="14" width="16.7109375" style="302" customWidth="1"/>
    <col min="15" max="15" width="9.5703125" style="302" customWidth="1"/>
    <col min="16" max="20" width="8.140625" style="302" customWidth="1"/>
    <col min="21" max="21" width="8.140625" style="354" customWidth="1"/>
    <col min="22" max="25" width="8.140625" style="302" customWidth="1"/>
    <col min="26" max="27" width="8.85546875" style="302" customWidth="1"/>
    <col min="28" max="30" width="16.7109375" style="302" customWidth="1"/>
    <col min="31" max="16384" width="16.7109375" style="302"/>
  </cols>
  <sheetData>
    <row r="1" spans="1:14" x14ac:dyDescent="0.2">
      <c r="B1" s="468" t="s">
        <v>0</v>
      </c>
      <c r="C1" s="469"/>
      <c r="D1" s="469"/>
      <c r="E1" s="469"/>
      <c r="F1" s="469"/>
      <c r="G1" s="469"/>
      <c r="H1" s="470"/>
      <c r="I1" s="395"/>
      <c r="J1" s="395"/>
      <c r="K1" s="395"/>
      <c r="L1" s="425"/>
      <c r="M1" s="395"/>
      <c r="N1" s="395"/>
    </row>
    <row r="2" spans="1:14" x14ac:dyDescent="0.2">
      <c r="B2" s="90"/>
      <c r="H2" s="303"/>
    </row>
    <row r="3" spans="1:14" x14ac:dyDescent="0.2">
      <c r="B3" s="471" t="s">
        <v>1</v>
      </c>
      <c r="C3" s="472"/>
      <c r="D3" s="472"/>
      <c r="E3" s="472"/>
      <c r="F3" s="472"/>
      <c r="G3" s="472"/>
      <c r="H3" s="473"/>
      <c r="I3" s="394"/>
      <c r="J3" s="394"/>
      <c r="K3" s="394"/>
      <c r="L3" s="426"/>
      <c r="M3" s="394"/>
      <c r="N3" s="394"/>
    </row>
    <row r="4" spans="1:14" x14ac:dyDescent="0.2">
      <c r="B4" s="471" t="s">
        <v>2</v>
      </c>
      <c r="C4" s="472"/>
      <c r="D4" s="472"/>
      <c r="E4" s="472"/>
      <c r="F4" s="472"/>
      <c r="G4" s="472"/>
      <c r="H4" s="473"/>
      <c r="I4" s="394"/>
      <c r="J4" s="394"/>
      <c r="K4" s="394"/>
      <c r="L4" s="426"/>
      <c r="M4" s="394"/>
      <c r="N4" s="394"/>
    </row>
    <row r="5" spans="1:14" ht="15" customHeight="1" x14ac:dyDescent="0.2">
      <c r="B5" s="458" t="s">
        <v>136</v>
      </c>
      <c r="C5" s="459"/>
      <c r="D5" s="459"/>
      <c r="E5" s="459"/>
      <c r="F5" s="459"/>
      <c r="G5" s="459"/>
      <c r="H5" s="460"/>
      <c r="I5" s="392"/>
      <c r="J5" s="392"/>
      <c r="K5" s="392"/>
      <c r="L5" s="427"/>
      <c r="M5" s="392"/>
      <c r="N5" s="392"/>
    </row>
    <row r="6" spans="1:14" x14ac:dyDescent="0.2">
      <c r="B6" s="458"/>
      <c r="C6" s="459"/>
      <c r="D6" s="459"/>
      <c r="E6" s="459"/>
      <c r="F6" s="459"/>
      <c r="G6" s="459"/>
      <c r="H6" s="460"/>
      <c r="I6" s="392"/>
      <c r="J6" s="392"/>
      <c r="K6" s="392"/>
      <c r="L6" s="427"/>
      <c r="M6" s="392"/>
      <c r="N6" s="392"/>
    </row>
    <row r="7" spans="1:14" x14ac:dyDescent="0.2">
      <c r="B7" s="90"/>
      <c r="H7" s="303"/>
    </row>
    <row r="8" spans="1:14" x14ac:dyDescent="0.2">
      <c r="B8" s="474" t="s">
        <v>92</v>
      </c>
      <c r="C8" s="475"/>
      <c r="D8" s="475"/>
      <c r="E8" s="475"/>
      <c r="F8" s="475"/>
      <c r="G8" s="475"/>
      <c r="H8" s="476"/>
      <c r="I8" s="395"/>
      <c r="J8" s="395"/>
      <c r="K8" s="395"/>
      <c r="L8" s="425"/>
      <c r="M8" s="395"/>
      <c r="N8" s="395"/>
    </row>
    <row r="9" spans="1:14" ht="7.5" customHeight="1" x14ac:dyDescent="0.2">
      <c r="B9" s="90"/>
      <c r="H9" s="303"/>
    </row>
    <row r="10" spans="1:14" ht="13.5" customHeight="1" x14ac:dyDescent="0.2">
      <c r="B10" s="477" t="str">
        <f>"Monthly Portfolio Statement of the Quantum Liquid Fund for the period ended "&amp;TEXT(Index!C23,"mmmmmmmmmm dd, yyyy")</f>
        <v>Monthly Portfolio Statement of the Quantum Liquid Fund for the period ended June 30, 2016</v>
      </c>
      <c r="C10" s="478"/>
      <c r="D10" s="478"/>
      <c r="E10" s="478"/>
      <c r="F10" s="478"/>
      <c r="G10" s="478"/>
      <c r="H10" s="479"/>
      <c r="I10" s="396"/>
      <c r="J10" s="396"/>
      <c r="K10" s="396"/>
      <c r="L10" s="428"/>
      <c r="M10" s="396"/>
      <c r="N10" s="396"/>
    </row>
    <row r="11" spans="1:14" ht="13.5" thickBot="1" x14ac:dyDescent="0.25">
      <c r="B11" s="92"/>
      <c r="C11" s="136"/>
      <c r="D11" s="304"/>
      <c r="E11" s="304"/>
      <c r="F11" s="304"/>
      <c r="G11" s="304"/>
      <c r="H11" s="305"/>
    </row>
    <row r="12" spans="1:14" x14ac:dyDescent="0.2">
      <c r="B12" s="306" t="s">
        <v>3</v>
      </c>
      <c r="C12" s="307" t="s">
        <v>4</v>
      </c>
      <c r="D12" s="308" t="s">
        <v>98</v>
      </c>
      <c r="E12" s="307" t="s">
        <v>42</v>
      </c>
      <c r="F12" s="307" t="s">
        <v>5</v>
      </c>
      <c r="G12" s="309" t="s">
        <v>149</v>
      </c>
      <c r="H12" s="310" t="s">
        <v>6</v>
      </c>
      <c r="I12" s="409"/>
      <c r="J12" s="409"/>
      <c r="K12" s="409"/>
      <c r="L12" s="429"/>
      <c r="M12" s="409"/>
      <c r="N12" s="409"/>
    </row>
    <row r="13" spans="1:14" x14ac:dyDescent="0.2">
      <c r="B13" s="95"/>
      <c r="C13" s="311"/>
      <c r="D13" s="137"/>
      <c r="E13" s="311"/>
      <c r="F13" s="311"/>
      <c r="G13" s="312"/>
      <c r="H13" s="313"/>
      <c r="I13" s="340"/>
      <c r="J13" s="340"/>
      <c r="K13" s="340"/>
      <c r="M13" s="340"/>
      <c r="N13" s="340"/>
    </row>
    <row r="14" spans="1:14" x14ac:dyDescent="0.2">
      <c r="A14" s="302" t="s">
        <v>157</v>
      </c>
      <c r="B14" s="95"/>
      <c r="C14" s="314" t="s">
        <v>81</v>
      </c>
      <c r="D14" s="137"/>
      <c r="E14" s="311"/>
      <c r="F14" s="311"/>
      <c r="G14" s="312"/>
      <c r="H14" s="313"/>
      <c r="I14" s="340"/>
      <c r="J14" s="340"/>
      <c r="K14" s="340"/>
      <c r="M14" s="340"/>
      <c r="N14" s="340"/>
    </row>
    <row r="15" spans="1:14" x14ac:dyDescent="0.2">
      <c r="B15" s="95" t="s">
        <v>7</v>
      </c>
      <c r="C15" s="315" t="s">
        <v>8</v>
      </c>
      <c r="D15" s="137"/>
      <c r="E15" s="311"/>
      <c r="F15" s="104"/>
      <c r="G15" s="104"/>
      <c r="H15" s="203"/>
      <c r="I15" s="410"/>
      <c r="J15" s="410"/>
      <c r="K15" s="410"/>
      <c r="L15" s="430"/>
      <c r="M15" s="410"/>
      <c r="N15" s="410"/>
    </row>
    <row r="16" spans="1:14" x14ac:dyDescent="0.2">
      <c r="B16" s="95" t="s">
        <v>222</v>
      </c>
      <c r="C16" s="315" t="s">
        <v>324</v>
      </c>
      <c r="D16" s="137"/>
      <c r="E16" s="311"/>
      <c r="F16" s="104"/>
      <c r="G16" s="104"/>
      <c r="H16" s="203"/>
      <c r="I16" s="410"/>
      <c r="J16" s="410"/>
      <c r="K16" s="410"/>
      <c r="L16" s="430"/>
      <c r="M16" s="410"/>
      <c r="N16" s="410"/>
    </row>
    <row r="17" spans="1:27" x14ac:dyDescent="0.2">
      <c r="B17" s="95" t="s">
        <v>10</v>
      </c>
      <c r="C17" s="315" t="s">
        <v>11</v>
      </c>
      <c r="D17" s="137"/>
      <c r="E17" s="316"/>
      <c r="F17" s="104" t="s">
        <v>9</v>
      </c>
      <c r="G17" s="104" t="s">
        <v>9</v>
      </c>
      <c r="H17" s="203" t="s">
        <v>9</v>
      </c>
      <c r="I17" s="410"/>
      <c r="J17" s="410"/>
      <c r="K17" s="410"/>
      <c r="L17" s="430"/>
      <c r="M17" s="410"/>
      <c r="N17" s="410"/>
    </row>
    <row r="18" spans="1:27" x14ac:dyDescent="0.2">
      <c r="B18" s="95" t="s">
        <v>12</v>
      </c>
      <c r="C18" s="314" t="s">
        <v>13</v>
      </c>
      <c r="D18" s="137"/>
      <c r="E18" s="276"/>
      <c r="F18" s="104"/>
      <c r="G18" s="104"/>
      <c r="H18" s="203"/>
      <c r="I18" s="410"/>
      <c r="J18" s="410"/>
      <c r="K18" s="410"/>
      <c r="L18" s="430"/>
      <c r="M18" s="410"/>
      <c r="N18" s="410"/>
    </row>
    <row r="19" spans="1:27" x14ac:dyDescent="0.2">
      <c r="B19" s="102"/>
      <c r="C19" s="311"/>
      <c r="D19" s="311"/>
      <c r="E19" s="155"/>
      <c r="F19" s="114"/>
      <c r="G19" s="320"/>
      <c r="H19" s="317"/>
      <c r="I19" s="390"/>
      <c r="J19" s="390"/>
      <c r="K19" s="390"/>
      <c r="M19" s="390"/>
      <c r="N19" s="390"/>
    </row>
    <row r="20" spans="1:27" x14ac:dyDescent="0.2">
      <c r="B20" s="95"/>
      <c r="C20" s="314" t="s">
        <v>86</v>
      </c>
      <c r="D20" s="137"/>
      <c r="E20" s="316"/>
      <c r="F20" s="101"/>
      <c r="G20" s="104" t="s">
        <v>9</v>
      </c>
      <c r="H20" s="203" t="s">
        <v>9</v>
      </c>
      <c r="I20" s="411"/>
      <c r="J20" s="411"/>
      <c r="K20" s="411"/>
      <c r="L20" s="431"/>
      <c r="M20" s="411"/>
      <c r="N20" s="411"/>
      <c r="O20" s="390"/>
    </row>
    <row r="21" spans="1:27" ht="15" customHeight="1" x14ac:dyDescent="0.2">
      <c r="B21" s="95"/>
      <c r="C21" s="311"/>
      <c r="D21" s="137"/>
      <c r="E21" s="316"/>
      <c r="F21" s="311"/>
      <c r="G21" s="312"/>
      <c r="H21" s="317"/>
      <c r="I21" s="390"/>
      <c r="J21" s="390"/>
      <c r="K21" s="390"/>
      <c r="M21" s="390"/>
      <c r="N21" s="390"/>
    </row>
    <row r="22" spans="1:27" s="318" customFormat="1" ht="15" customHeight="1" x14ac:dyDescent="0.2">
      <c r="B22" s="95"/>
      <c r="C22" s="49" t="s">
        <v>55</v>
      </c>
      <c r="D22" s="137"/>
      <c r="E22" s="316"/>
      <c r="F22" s="311"/>
      <c r="G22" s="312"/>
      <c r="H22" s="317"/>
      <c r="I22" s="390"/>
      <c r="J22" s="390"/>
      <c r="K22" s="390"/>
      <c r="L22" s="321"/>
      <c r="M22" s="390"/>
      <c r="N22" s="390"/>
      <c r="T22" s="302"/>
      <c r="U22" s="355"/>
    </row>
    <row r="23" spans="1:27" s="318" customFormat="1" ht="15" customHeight="1" x14ac:dyDescent="0.2">
      <c r="B23" s="95"/>
      <c r="C23" s="49"/>
      <c r="D23" s="137"/>
      <c r="E23" s="316"/>
      <c r="F23" s="311"/>
      <c r="G23" s="312"/>
      <c r="H23" s="317"/>
      <c r="I23" s="390"/>
      <c r="J23" s="390"/>
      <c r="K23" s="390"/>
      <c r="L23" s="321"/>
      <c r="M23" s="390"/>
      <c r="N23" s="390"/>
      <c r="T23" s="302"/>
      <c r="U23" s="355"/>
    </row>
    <row r="24" spans="1:27" s="318" customFormat="1" ht="15" customHeight="1" x14ac:dyDescent="0.2">
      <c r="B24" s="95" t="s">
        <v>7</v>
      </c>
      <c r="C24" s="49" t="s">
        <v>171</v>
      </c>
      <c r="D24" s="137"/>
      <c r="E24" s="155"/>
      <c r="F24" s="319"/>
      <c r="G24" s="312"/>
      <c r="H24" s="317"/>
      <c r="I24" s="390"/>
      <c r="J24" s="390"/>
      <c r="K24" s="390"/>
      <c r="L24" s="321"/>
      <c r="M24" s="390"/>
      <c r="N24" s="390"/>
      <c r="U24" s="355"/>
    </row>
    <row r="25" spans="1:27" s="318" customFormat="1" ht="15" customHeight="1" x14ac:dyDescent="0.2">
      <c r="B25" s="95"/>
      <c r="C25" s="49"/>
      <c r="D25" s="137"/>
      <c r="E25" s="155"/>
      <c r="F25" s="319"/>
      <c r="G25" s="312"/>
      <c r="H25" s="317"/>
      <c r="I25" s="390"/>
      <c r="J25" s="390"/>
      <c r="K25" s="390"/>
      <c r="L25" s="321"/>
      <c r="M25" s="390"/>
      <c r="N25" s="390"/>
      <c r="U25" s="355"/>
    </row>
    <row r="26" spans="1:27" ht="15" customHeight="1" x14ac:dyDescent="0.2">
      <c r="A26" s="302" t="str">
        <f>$A$14&amp;D26</f>
        <v>QLFINE141A16WY6</v>
      </c>
      <c r="B26" s="102">
        <v>1</v>
      </c>
      <c r="C26" s="311" t="s">
        <v>378</v>
      </c>
      <c r="D26" s="311" t="s">
        <v>344</v>
      </c>
      <c r="E26" s="155" t="s">
        <v>197</v>
      </c>
      <c r="F26" s="114">
        <v>500</v>
      </c>
      <c r="G26" s="320">
        <v>497.08</v>
      </c>
      <c r="H26" s="317">
        <v>7.8600000000000003E-2</v>
      </c>
      <c r="I26" s="390"/>
      <c r="J26" s="390"/>
      <c r="K26" s="390"/>
      <c r="M26" s="321"/>
      <c r="N26" s="390"/>
      <c r="O26" s="321"/>
      <c r="P26" s="321"/>
      <c r="Q26" s="321"/>
      <c r="R26" s="321"/>
      <c r="S26" s="321"/>
      <c r="T26" s="321"/>
    </row>
    <row r="27" spans="1:27" ht="15" customHeight="1" x14ac:dyDescent="0.2">
      <c r="A27" s="302" t="str">
        <f>$A$14&amp;D27</f>
        <v>QLFINE705A16OK4</v>
      </c>
      <c r="B27" s="102">
        <v>2</v>
      </c>
      <c r="C27" s="311" t="s">
        <v>379</v>
      </c>
      <c r="D27" s="311" t="s">
        <v>345</v>
      </c>
      <c r="E27" s="155" t="s">
        <v>197</v>
      </c>
      <c r="F27" s="114">
        <v>500</v>
      </c>
      <c r="G27" s="320">
        <v>495.54</v>
      </c>
      <c r="H27" s="317">
        <v>7.8299999999999995E-2</v>
      </c>
      <c r="I27" s="390"/>
      <c r="J27" s="390"/>
      <c r="K27" s="390"/>
      <c r="M27" s="321"/>
      <c r="N27" s="390"/>
      <c r="O27" s="321"/>
      <c r="P27" s="321"/>
      <c r="Q27" s="321"/>
      <c r="R27" s="321"/>
      <c r="S27" s="321"/>
      <c r="T27" s="321"/>
    </row>
    <row r="28" spans="1:27" ht="15" customHeight="1" x14ac:dyDescent="0.2">
      <c r="B28" s="102"/>
      <c r="C28" s="311"/>
      <c r="D28" s="311"/>
      <c r="E28" s="248"/>
      <c r="F28" s="114"/>
      <c r="G28" s="322"/>
      <c r="H28" s="317"/>
      <c r="I28" s="390"/>
      <c r="J28" s="390"/>
      <c r="K28" s="390"/>
      <c r="M28" s="390"/>
      <c r="N28" s="390"/>
      <c r="Z28" s="389"/>
      <c r="AA28" s="390"/>
    </row>
    <row r="29" spans="1:27" ht="15" customHeight="1" x14ac:dyDescent="0.2">
      <c r="B29" s="102"/>
      <c r="C29" s="323" t="s">
        <v>203</v>
      </c>
      <c r="D29" s="311"/>
      <c r="E29" s="248"/>
      <c r="F29" s="169"/>
      <c r="G29" s="282">
        <v>992.62</v>
      </c>
      <c r="H29" s="194">
        <v>0.15689999999999998</v>
      </c>
      <c r="I29" s="412"/>
      <c r="J29" s="412"/>
      <c r="K29" s="412"/>
      <c r="L29" s="432"/>
      <c r="M29" s="412"/>
      <c r="N29" s="412"/>
    </row>
    <row r="30" spans="1:27" ht="15" customHeight="1" x14ac:dyDescent="0.2">
      <c r="B30" s="102"/>
      <c r="C30" s="323"/>
      <c r="D30" s="311"/>
      <c r="E30" s="248"/>
      <c r="F30" s="169"/>
      <c r="G30" s="282"/>
      <c r="H30" s="194"/>
      <c r="I30" s="412"/>
      <c r="J30" s="412"/>
      <c r="K30" s="412"/>
      <c r="L30" s="432"/>
      <c r="M30" s="412"/>
      <c r="N30" s="412"/>
    </row>
    <row r="31" spans="1:27" ht="15" customHeight="1" x14ac:dyDescent="0.2">
      <c r="B31" s="95" t="s">
        <v>10</v>
      </c>
      <c r="C31" s="49" t="s">
        <v>278</v>
      </c>
      <c r="D31" s="311"/>
      <c r="E31" s="248"/>
      <c r="F31" s="169"/>
      <c r="G31" s="282"/>
      <c r="H31" s="194"/>
      <c r="I31" s="412"/>
      <c r="J31" s="412"/>
      <c r="K31" s="412"/>
      <c r="L31" s="432"/>
      <c r="M31" s="412"/>
      <c r="N31" s="412"/>
    </row>
    <row r="32" spans="1:27" ht="15" customHeight="1" x14ac:dyDescent="0.2">
      <c r="B32" s="95"/>
      <c r="C32" s="49"/>
      <c r="D32" s="311"/>
      <c r="E32" s="248"/>
      <c r="F32" s="169"/>
      <c r="G32" s="282"/>
      <c r="H32" s="194"/>
      <c r="I32" s="412"/>
      <c r="J32" s="412"/>
      <c r="K32" s="412"/>
      <c r="L32" s="432"/>
      <c r="M32" s="412"/>
      <c r="N32" s="412"/>
    </row>
    <row r="33" spans="1:20" ht="15" customHeight="1" x14ac:dyDescent="0.2">
      <c r="A33" s="302" t="str">
        <f>$A$14&amp;D33</f>
        <v>QLFINE261F14AJ3</v>
      </c>
      <c r="B33" s="102">
        <v>1</v>
      </c>
      <c r="C33" s="311" t="s">
        <v>380</v>
      </c>
      <c r="D33" s="311" t="s">
        <v>335</v>
      </c>
      <c r="E33" s="155" t="s">
        <v>197</v>
      </c>
      <c r="F33" s="114">
        <v>100</v>
      </c>
      <c r="G33" s="320">
        <v>497.5</v>
      </c>
      <c r="H33" s="317">
        <v>7.8600000000000003E-2</v>
      </c>
      <c r="I33" s="390"/>
      <c r="J33" s="390"/>
      <c r="K33" s="390"/>
      <c r="M33" s="321"/>
      <c r="N33" s="390"/>
      <c r="O33" s="321"/>
      <c r="P33" s="321"/>
      <c r="Q33" s="321"/>
      <c r="R33" s="321"/>
      <c r="S33" s="321"/>
      <c r="T33" s="321"/>
    </row>
    <row r="34" spans="1:20" ht="15" customHeight="1" x14ac:dyDescent="0.2">
      <c r="A34" s="302" t="str">
        <f>$A$14&amp;D34</f>
        <v>QLFINE134E14725</v>
      </c>
      <c r="B34" s="102">
        <v>2</v>
      </c>
      <c r="C34" s="311" t="s">
        <v>381</v>
      </c>
      <c r="D34" s="311" t="s">
        <v>346</v>
      </c>
      <c r="E34" s="155" t="s">
        <v>197</v>
      </c>
      <c r="F34" s="114">
        <v>100</v>
      </c>
      <c r="G34" s="320">
        <v>496.83</v>
      </c>
      <c r="H34" s="317">
        <v>7.85E-2</v>
      </c>
      <c r="I34" s="390"/>
      <c r="J34" s="390"/>
      <c r="K34" s="390"/>
      <c r="M34" s="321"/>
      <c r="N34" s="390"/>
      <c r="O34" s="321"/>
      <c r="P34" s="321"/>
      <c r="Q34" s="321"/>
      <c r="R34" s="321"/>
      <c r="S34" s="321"/>
      <c r="T34" s="321"/>
    </row>
    <row r="35" spans="1:20" ht="15" customHeight="1" x14ac:dyDescent="0.2">
      <c r="A35" s="302" t="str">
        <f>$A$14&amp;D35</f>
        <v>QLFINE020B14383</v>
      </c>
      <c r="B35" s="102">
        <v>3</v>
      </c>
      <c r="C35" s="311" t="s">
        <v>382</v>
      </c>
      <c r="D35" s="311" t="s">
        <v>336</v>
      </c>
      <c r="E35" s="155" t="s">
        <v>197</v>
      </c>
      <c r="F35" s="114">
        <v>100</v>
      </c>
      <c r="G35" s="320">
        <v>496.14</v>
      </c>
      <c r="H35" s="317">
        <v>7.8399999999999997E-2</v>
      </c>
      <c r="I35" s="390"/>
      <c r="J35" s="390"/>
      <c r="K35" s="390"/>
      <c r="M35" s="321"/>
      <c r="N35" s="390"/>
      <c r="O35" s="321"/>
      <c r="P35" s="321"/>
      <c r="Q35" s="321"/>
      <c r="R35" s="321"/>
      <c r="S35" s="321"/>
      <c r="T35" s="321"/>
    </row>
    <row r="36" spans="1:20" ht="15" customHeight="1" x14ac:dyDescent="0.2">
      <c r="B36" s="102"/>
      <c r="C36" s="323"/>
      <c r="D36" s="311"/>
      <c r="E36" s="248"/>
      <c r="F36" s="169"/>
      <c r="G36" s="282"/>
      <c r="H36" s="194"/>
      <c r="I36" s="412"/>
      <c r="J36" s="412"/>
      <c r="K36" s="412"/>
      <c r="L36" s="432"/>
      <c r="M36" s="412"/>
      <c r="N36" s="412"/>
    </row>
    <row r="37" spans="1:20" ht="15" customHeight="1" x14ac:dyDescent="0.2">
      <c r="B37" s="102"/>
      <c r="C37" s="323" t="s">
        <v>279</v>
      </c>
      <c r="D37" s="311"/>
      <c r="E37" s="248"/>
      <c r="F37" s="169"/>
      <c r="G37" s="282">
        <v>1490.4699999999998</v>
      </c>
      <c r="H37" s="447">
        <v>0.23550000000000001</v>
      </c>
      <c r="I37" s="413"/>
      <c r="J37" s="413"/>
      <c r="K37" s="413"/>
      <c r="L37" s="433"/>
      <c r="M37" s="413"/>
      <c r="N37" s="413"/>
    </row>
    <row r="38" spans="1:20" ht="15" customHeight="1" x14ac:dyDescent="0.2">
      <c r="B38" s="102"/>
      <c r="C38" s="323"/>
      <c r="D38" s="311"/>
      <c r="E38" s="248"/>
      <c r="F38" s="169"/>
      <c r="G38" s="282"/>
      <c r="H38" s="194"/>
      <c r="I38" s="412"/>
      <c r="J38" s="412"/>
      <c r="K38" s="412"/>
      <c r="L38" s="432"/>
      <c r="M38" s="412"/>
      <c r="N38" s="412"/>
    </row>
    <row r="39" spans="1:20" x14ac:dyDescent="0.2">
      <c r="B39" s="95" t="s">
        <v>12</v>
      </c>
      <c r="C39" s="325" t="s">
        <v>181</v>
      </c>
      <c r="D39" s="311"/>
      <c r="E39" s="155"/>
      <c r="F39" s="114"/>
      <c r="G39" s="322"/>
      <c r="H39" s="317"/>
      <c r="I39" s="390"/>
      <c r="J39" s="390"/>
      <c r="K39" s="390"/>
      <c r="M39" s="390"/>
      <c r="N39" s="390"/>
    </row>
    <row r="40" spans="1:20" x14ac:dyDescent="0.2">
      <c r="A40" s="302" t="str">
        <f>$A$14&amp;D40</f>
        <v>QLFIN002016X124</v>
      </c>
      <c r="B40" s="189">
        <v>1</v>
      </c>
      <c r="C40" s="311" t="s">
        <v>383</v>
      </c>
      <c r="D40" s="311" t="s">
        <v>347</v>
      </c>
      <c r="E40" s="157" t="s">
        <v>174</v>
      </c>
      <c r="F40" s="114">
        <v>2630000</v>
      </c>
      <c r="G40" s="320">
        <v>2591.2199999999998</v>
      </c>
      <c r="H40" s="317">
        <v>0.40960000000000002</v>
      </c>
      <c r="I40" s="390"/>
      <c r="J40" s="390"/>
      <c r="K40" s="390"/>
      <c r="M40" s="321"/>
      <c r="N40" s="390"/>
      <c r="O40" s="321"/>
      <c r="P40" s="321"/>
      <c r="Q40" s="321"/>
      <c r="R40" s="321"/>
      <c r="S40" s="321"/>
      <c r="T40" s="321"/>
    </row>
    <row r="41" spans="1:20" x14ac:dyDescent="0.2">
      <c r="A41" s="302" t="str">
        <f>$A$14&amp;D41</f>
        <v>QLFIN002016X090</v>
      </c>
      <c r="B41" s="189">
        <v>1</v>
      </c>
      <c r="C41" s="311" t="s">
        <v>343</v>
      </c>
      <c r="D41" s="311" t="s">
        <v>342</v>
      </c>
      <c r="E41" s="157" t="s">
        <v>174</v>
      </c>
      <c r="F41" s="114">
        <v>50000</v>
      </c>
      <c r="G41" s="320">
        <v>49.45</v>
      </c>
      <c r="H41" s="317">
        <v>7.7999999999999996E-3</v>
      </c>
      <c r="I41" s="390"/>
      <c r="J41" s="390"/>
      <c r="K41" s="390"/>
      <c r="M41" s="321"/>
      <c r="N41" s="390"/>
      <c r="O41" s="321"/>
      <c r="P41" s="321"/>
      <c r="Q41" s="321"/>
      <c r="R41" s="321"/>
      <c r="S41" s="321"/>
      <c r="T41" s="321"/>
    </row>
    <row r="42" spans="1:20" x14ac:dyDescent="0.2">
      <c r="B42" s="189"/>
      <c r="C42" s="324"/>
      <c r="D42" s="311"/>
      <c r="E42" s="157"/>
      <c r="F42" s="192"/>
      <c r="G42" s="326"/>
      <c r="H42" s="317"/>
      <c r="I42" s="390"/>
      <c r="J42" s="390"/>
      <c r="K42" s="390"/>
      <c r="M42" s="390"/>
      <c r="N42" s="390"/>
    </row>
    <row r="43" spans="1:20" x14ac:dyDescent="0.2">
      <c r="B43" s="327"/>
      <c r="C43" s="323" t="s">
        <v>206</v>
      </c>
      <c r="D43" s="311"/>
      <c r="E43" s="311"/>
      <c r="F43" s="311"/>
      <c r="G43" s="328">
        <v>2640.6699999999996</v>
      </c>
      <c r="H43" s="329">
        <v>0.41739999999999999</v>
      </c>
      <c r="I43" s="355"/>
      <c r="J43" s="355"/>
      <c r="K43" s="355"/>
      <c r="L43" s="434"/>
      <c r="M43" s="355"/>
      <c r="N43" s="355"/>
    </row>
    <row r="44" spans="1:20" x14ac:dyDescent="0.2">
      <c r="B44" s="327"/>
      <c r="C44" s="323"/>
      <c r="D44" s="311"/>
      <c r="E44" s="311"/>
      <c r="F44" s="311"/>
      <c r="G44" s="330"/>
      <c r="H44" s="329"/>
      <c r="I44" s="355"/>
      <c r="J44" s="355"/>
      <c r="K44" s="355"/>
      <c r="L44" s="434"/>
      <c r="M44" s="355"/>
      <c r="N44" s="355"/>
    </row>
    <row r="45" spans="1:20" x14ac:dyDescent="0.2">
      <c r="A45" s="302" t="s">
        <v>350</v>
      </c>
      <c r="B45" s="95" t="s">
        <v>184</v>
      </c>
      <c r="C45" s="12" t="s">
        <v>82</v>
      </c>
      <c r="D45" s="12"/>
      <c r="E45" s="311"/>
      <c r="F45" s="311"/>
      <c r="G45" s="320">
        <v>1175.1300000000001</v>
      </c>
      <c r="H45" s="317">
        <v>0.18579999999999999</v>
      </c>
      <c r="I45" s="390"/>
      <c r="J45" s="390"/>
      <c r="K45" s="390"/>
      <c r="M45" s="321"/>
      <c r="N45" s="390"/>
      <c r="O45" s="321"/>
      <c r="P45" s="321"/>
      <c r="Q45" s="321"/>
      <c r="R45" s="321"/>
      <c r="S45" s="321"/>
      <c r="T45" s="321"/>
    </row>
    <row r="46" spans="1:20" x14ac:dyDescent="0.2">
      <c r="B46" s="102"/>
      <c r="C46" s="311"/>
      <c r="D46" s="311"/>
      <c r="E46" s="103"/>
      <c r="F46" s="103"/>
      <c r="G46" s="312"/>
      <c r="H46" s="317"/>
      <c r="I46" s="390"/>
      <c r="J46" s="390"/>
      <c r="K46" s="390"/>
      <c r="M46" s="390"/>
      <c r="N46" s="390"/>
    </row>
    <row r="47" spans="1:20" x14ac:dyDescent="0.2">
      <c r="B47" s="102"/>
      <c r="C47" s="314" t="s">
        <v>84</v>
      </c>
      <c r="D47" s="314"/>
      <c r="E47" s="103"/>
      <c r="F47" s="331"/>
      <c r="G47" s="332">
        <v>6298.8899999999994</v>
      </c>
      <c r="H47" s="329">
        <v>0.99560000000000004</v>
      </c>
      <c r="I47" s="355"/>
      <c r="J47" s="355"/>
      <c r="K47" s="355"/>
      <c r="L47" s="434"/>
      <c r="M47" s="355"/>
      <c r="N47" s="355"/>
    </row>
    <row r="48" spans="1:20" x14ac:dyDescent="0.2">
      <c r="B48" s="102"/>
      <c r="C48" s="314"/>
      <c r="D48" s="314"/>
      <c r="E48" s="103"/>
      <c r="F48" s="331"/>
      <c r="G48" s="331"/>
      <c r="H48" s="333"/>
      <c r="I48" s="414"/>
      <c r="J48" s="414"/>
      <c r="K48" s="414"/>
      <c r="L48" s="435"/>
      <c r="M48" s="414"/>
      <c r="N48" s="414"/>
    </row>
    <row r="49" spans="1:21" x14ac:dyDescent="0.2">
      <c r="B49" s="102"/>
      <c r="C49" s="314" t="s">
        <v>83</v>
      </c>
      <c r="D49" s="314"/>
      <c r="E49" s="103"/>
      <c r="F49" s="103"/>
      <c r="G49" s="312"/>
      <c r="H49" s="317"/>
      <c r="I49" s="390"/>
      <c r="J49" s="390"/>
      <c r="K49" s="390"/>
      <c r="M49" s="390"/>
      <c r="N49" s="390"/>
    </row>
    <row r="50" spans="1:21" x14ac:dyDescent="0.2">
      <c r="B50" s="102"/>
      <c r="C50" s="311" t="s">
        <v>334</v>
      </c>
      <c r="D50" s="311"/>
      <c r="E50" s="311"/>
      <c r="F50" s="311"/>
      <c r="G50" s="387">
        <v>26.830000000000837</v>
      </c>
      <c r="H50" s="448">
        <v>4.3999999999999595E-3</v>
      </c>
      <c r="I50" s="415"/>
      <c r="J50" s="390"/>
      <c r="K50" s="390"/>
      <c r="M50" s="321"/>
      <c r="N50" s="390"/>
      <c r="O50" s="321"/>
      <c r="P50" s="321"/>
      <c r="Q50" s="321"/>
      <c r="R50" s="321"/>
      <c r="S50" s="321"/>
      <c r="T50" s="321"/>
    </row>
    <row r="51" spans="1:21" x14ac:dyDescent="0.2">
      <c r="B51" s="214"/>
      <c r="C51" s="334"/>
      <c r="D51" s="334"/>
      <c r="E51" s="216"/>
      <c r="F51" s="216"/>
      <c r="G51" s="335"/>
      <c r="H51" s="336"/>
      <c r="I51" s="390"/>
      <c r="J51" s="390"/>
      <c r="K51" s="390"/>
      <c r="M51" s="390"/>
      <c r="N51" s="390"/>
    </row>
    <row r="52" spans="1:21" ht="13.5" thickBot="1" x14ac:dyDescent="0.25">
      <c r="A52" s="302" t="s">
        <v>260</v>
      </c>
      <c r="B52" s="449"/>
      <c r="C52" s="337" t="s">
        <v>14</v>
      </c>
      <c r="D52" s="337"/>
      <c r="E52" s="338"/>
      <c r="F52" s="338"/>
      <c r="G52" s="338">
        <v>6325.72</v>
      </c>
      <c r="H52" s="339">
        <v>1</v>
      </c>
      <c r="I52" s="416"/>
      <c r="J52" s="390"/>
      <c r="K52" s="390"/>
      <c r="M52" s="321"/>
      <c r="N52" s="390"/>
      <c r="O52" s="321"/>
      <c r="P52" s="321"/>
      <c r="Q52" s="321"/>
      <c r="R52" s="321"/>
      <c r="S52" s="321"/>
      <c r="T52" s="321"/>
    </row>
    <row r="53" spans="1:21" s="318" customFormat="1" x14ac:dyDescent="0.2">
      <c r="B53" s="341"/>
      <c r="C53" s="302"/>
      <c r="D53" s="302"/>
      <c r="E53" s="302"/>
      <c r="F53" s="302"/>
      <c r="G53" s="302"/>
      <c r="H53" s="303"/>
      <c r="I53" s="302"/>
      <c r="J53" s="302"/>
      <c r="K53" s="302"/>
      <c r="L53" s="321"/>
      <c r="M53" s="302"/>
      <c r="N53" s="302"/>
      <c r="U53" s="355"/>
    </row>
    <row r="54" spans="1:21" x14ac:dyDescent="0.2">
      <c r="B54" s="341" t="s">
        <v>15</v>
      </c>
      <c r="C54" s="302"/>
      <c r="H54" s="303"/>
    </row>
    <row r="55" spans="1:21" x14ac:dyDescent="0.2">
      <c r="B55" s="341" t="s">
        <v>16</v>
      </c>
      <c r="C55" s="302" t="s">
        <v>372</v>
      </c>
      <c r="H55" s="303"/>
    </row>
    <row r="56" spans="1:21" x14ac:dyDescent="0.2">
      <c r="B56" s="341" t="s">
        <v>17</v>
      </c>
      <c r="C56" s="302" t="s">
        <v>196</v>
      </c>
      <c r="H56" s="303"/>
    </row>
    <row r="57" spans="1:21" x14ac:dyDescent="0.2">
      <c r="B57" s="341" t="s">
        <v>18</v>
      </c>
      <c r="C57" s="302" t="s">
        <v>19</v>
      </c>
      <c r="G57" s="342"/>
      <c r="H57" s="343"/>
      <c r="I57" s="342"/>
      <c r="J57" s="342"/>
      <c r="K57" s="342"/>
      <c r="L57" s="436"/>
      <c r="M57" s="342"/>
      <c r="N57" s="342"/>
    </row>
    <row r="58" spans="1:21" ht="28.5" customHeight="1" x14ac:dyDescent="0.2">
      <c r="B58" s="341"/>
      <c r="C58" s="277" t="s">
        <v>173</v>
      </c>
      <c r="D58" s="381" t="s">
        <v>373</v>
      </c>
      <c r="E58" s="342"/>
      <c r="F58" s="342"/>
      <c r="G58" s="342"/>
      <c r="H58" s="343"/>
      <c r="I58" s="342"/>
      <c r="J58" s="342"/>
      <c r="K58" s="342"/>
      <c r="L58" s="436"/>
      <c r="M58" s="342"/>
      <c r="N58" s="342"/>
    </row>
    <row r="59" spans="1:21" x14ac:dyDescent="0.2">
      <c r="A59" s="302" t="s">
        <v>250</v>
      </c>
      <c r="B59" s="341"/>
      <c r="C59" s="344" t="s">
        <v>44</v>
      </c>
      <c r="D59" s="382">
        <v>21.507100000000001</v>
      </c>
      <c r="E59" s="342"/>
      <c r="F59" s="342"/>
      <c r="G59" s="342"/>
      <c r="H59" s="343"/>
      <c r="I59" s="342"/>
      <c r="J59" s="342"/>
      <c r="K59" s="342"/>
      <c r="L59" s="436"/>
      <c r="M59" s="342"/>
      <c r="N59" s="342"/>
    </row>
    <row r="60" spans="1:21" x14ac:dyDescent="0.2">
      <c r="A60" s="302" t="s">
        <v>251</v>
      </c>
      <c r="B60" s="341"/>
      <c r="C60" s="345" t="s">
        <v>273</v>
      </c>
      <c r="D60" s="382">
        <v>10.0122</v>
      </c>
      <c r="E60" s="342"/>
      <c r="F60" s="342"/>
      <c r="G60" s="342"/>
      <c r="H60" s="343"/>
      <c r="I60" s="342"/>
      <c r="J60" s="342"/>
      <c r="K60" s="342"/>
      <c r="L60" s="436"/>
      <c r="M60" s="342"/>
      <c r="N60" s="342"/>
    </row>
    <row r="61" spans="1:21" x14ac:dyDescent="0.2">
      <c r="A61" s="302" t="s">
        <v>249</v>
      </c>
      <c r="B61" s="341"/>
      <c r="C61" s="344" t="s">
        <v>45</v>
      </c>
      <c r="D61" s="382">
        <v>10.007199999999999</v>
      </c>
      <c r="E61" s="342"/>
      <c r="F61" s="342"/>
      <c r="G61" s="342"/>
      <c r="H61" s="343"/>
      <c r="I61" s="342"/>
      <c r="J61" s="342"/>
      <c r="K61" s="342"/>
      <c r="L61" s="436"/>
      <c r="M61" s="342"/>
      <c r="N61" s="342"/>
    </row>
    <row r="62" spans="1:21" x14ac:dyDescent="0.2">
      <c r="B62" s="341"/>
      <c r="C62" s="342"/>
      <c r="D62" s="383"/>
      <c r="E62" s="342"/>
      <c r="F62" s="342"/>
      <c r="G62" s="342"/>
      <c r="H62" s="343"/>
      <c r="I62" s="342"/>
      <c r="J62" s="342"/>
      <c r="K62" s="342"/>
      <c r="L62" s="436"/>
      <c r="M62" s="342"/>
      <c r="N62" s="342"/>
    </row>
    <row r="63" spans="1:21" x14ac:dyDescent="0.2">
      <c r="B63" s="341" t="s">
        <v>23</v>
      </c>
      <c r="C63" s="342" t="s">
        <v>384</v>
      </c>
      <c r="D63" s="342"/>
      <c r="E63" s="342"/>
      <c r="F63" s="342"/>
      <c r="G63" s="342"/>
      <c r="H63" s="343"/>
      <c r="I63" s="342"/>
      <c r="J63" s="342"/>
      <c r="K63" s="342"/>
      <c r="L63" s="436"/>
      <c r="M63" s="342"/>
      <c r="N63" s="342"/>
    </row>
    <row r="64" spans="1:21" x14ac:dyDescent="0.2">
      <c r="B64" s="341"/>
      <c r="C64" s="342" t="s">
        <v>274</v>
      </c>
      <c r="D64" s="342"/>
      <c r="E64" s="342"/>
      <c r="F64" s="342"/>
      <c r="G64" s="342"/>
      <c r="H64" s="343"/>
      <c r="I64" s="342"/>
      <c r="J64" s="342"/>
      <c r="K64" s="342"/>
      <c r="L64" s="436"/>
      <c r="M64" s="342"/>
      <c r="N64" s="342"/>
    </row>
    <row r="65" spans="2:21" ht="39" customHeight="1" x14ac:dyDescent="0.2">
      <c r="B65" s="179"/>
      <c r="C65" s="376" t="s">
        <v>46</v>
      </c>
      <c r="D65" s="377" t="s">
        <v>85</v>
      </c>
      <c r="E65" s="464" t="s">
        <v>138</v>
      </c>
      <c r="F65" s="465"/>
      <c r="G65" s="288"/>
      <c r="H65" s="289"/>
      <c r="I65" s="288"/>
      <c r="J65" s="288"/>
      <c r="K65" s="288"/>
      <c r="L65" s="437"/>
      <c r="M65" s="288"/>
      <c r="N65" s="288"/>
    </row>
    <row r="66" spans="2:21" s="180" customFormat="1" ht="15.75" customHeight="1" x14ac:dyDescent="0.25">
      <c r="B66" s="179"/>
      <c r="C66" s="378"/>
      <c r="D66" s="378"/>
      <c r="E66" s="379" t="s">
        <v>60</v>
      </c>
      <c r="F66" s="379" t="s">
        <v>61</v>
      </c>
      <c r="G66" s="288"/>
      <c r="H66" s="289"/>
      <c r="I66" s="288"/>
      <c r="J66" s="288"/>
      <c r="K66" s="288"/>
      <c r="L66" s="437"/>
      <c r="M66" s="288"/>
      <c r="N66" s="288"/>
      <c r="U66" s="356"/>
    </row>
    <row r="67" spans="2:21" x14ac:dyDescent="0.2">
      <c r="B67" s="341"/>
      <c r="C67" s="384">
        <v>42548</v>
      </c>
      <c r="D67" s="382">
        <v>10.0053</v>
      </c>
      <c r="E67" s="385">
        <v>4.2622170000000001E-2</v>
      </c>
      <c r="F67" s="385">
        <v>3.9165949999999998E-2</v>
      </c>
      <c r="G67" s="342"/>
      <c r="H67" s="343"/>
      <c r="I67" s="342"/>
      <c r="J67" s="342"/>
      <c r="K67" s="342"/>
      <c r="L67" s="342"/>
      <c r="M67" s="342"/>
      <c r="N67" s="342"/>
    </row>
    <row r="68" spans="2:21" ht="30.75" customHeight="1" x14ac:dyDescent="0.2">
      <c r="B68" s="341"/>
      <c r="C68" s="466" t="s">
        <v>95</v>
      </c>
      <c r="D68" s="466"/>
      <c r="E68" s="466"/>
      <c r="F68" s="466"/>
      <c r="G68" s="466"/>
      <c r="H68" s="467"/>
      <c r="I68" s="393"/>
      <c r="J68" s="393"/>
      <c r="K68" s="393"/>
      <c r="L68" s="438"/>
      <c r="M68" s="393"/>
      <c r="N68" s="393"/>
    </row>
    <row r="69" spans="2:21" s="230" customFormat="1" ht="16.5" customHeight="1" x14ac:dyDescent="0.25">
      <c r="B69" s="229" t="s">
        <v>24</v>
      </c>
      <c r="C69" s="290" t="s">
        <v>385</v>
      </c>
      <c r="D69" s="291"/>
      <c r="E69" s="291"/>
      <c r="F69" s="291"/>
      <c r="G69" s="291"/>
      <c r="H69" s="292"/>
      <c r="I69" s="291"/>
      <c r="J69" s="291"/>
      <c r="K69" s="291"/>
      <c r="L69" s="439"/>
      <c r="M69" s="291"/>
      <c r="N69" s="291"/>
      <c r="U69" s="357"/>
    </row>
    <row r="70" spans="2:21" x14ac:dyDescent="0.2">
      <c r="B70" s="341" t="s">
        <v>25</v>
      </c>
      <c r="C70" s="342" t="s">
        <v>375</v>
      </c>
      <c r="D70" s="342"/>
      <c r="E70" s="342"/>
      <c r="F70" s="342"/>
      <c r="G70" s="342"/>
      <c r="H70" s="343"/>
      <c r="I70" s="342"/>
      <c r="J70" s="342"/>
      <c r="K70" s="342"/>
      <c r="L70" s="436"/>
      <c r="M70" s="342"/>
      <c r="N70" s="342"/>
    </row>
    <row r="71" spans="2:21" ht="13.5" customHeight="1" x14ac:dyDescent="0.2">
      <c r="B71" s="341" t="s">
        <v>26</v>
      </c>
      <c r="C71" s="342" t="s">
        <v>376</v>
      </c>
      <c r="D71" s="342"/>
      <c r="E71" s="342"/>
      <c r="F71" s="342"/>
      <c r="G71" s="342"/>
      <c r="H71" s="343"/>
      <c r="I71" s="342"/>
      <c r="J71" s="342"/>
      <c r="K71" s="342"/>
      <c r="L71" s="436"/>
      <c r="M71" s="342"/>
      <c r="N71" s="342"/>
    </row>
    <row r="72" spans="2:21" ht="12.75" customHeight="1" x14ac:dyDescent="0.2">
      <c r="B72" s="341" t="s">
        <v>27</v>
      </c>
      <c r="C72" s="342" t="s">
        <v>194</v>
      </c>
      <c r="D72" s="342"/>
      <c r="E72" s="342"/>
      <c r="F72" s="342"/>
      <c r="G72" s="342"/>
      <c r="H72" s="343"/>
      <c r="I72" s="342"/>
      <c r="J72" s="342"/>
      <c r="K72" s="342"/>
      <c r="L72" s="436"/>
      <c r="M72" s="342"/>
      <c r="N72" s="342"/>
    </row>
    <row r="73" spans="2:21" ht="12.75" customHeight="1" x14ac:dyDescent="0.2">
      <c r="B73" s="341" t="s">
        <v>37</v>
      </c>
      <c r="C73" s="383" t="s">
        <v>351</v>
      </c>
      <c r="D73" s="342"/>
      <c r="E73" s="342"/>
      <c r="F73" s="342"/>
      <c r="G73" s="342"/>
      <c r="H73" s="343"/>
      <c r="I73" s="342"/>
      <c r="J73" s="342"/>
      <c r="K73" s="342"/>
      <c r="L73" s="436"/>
      <c r="M73" s="342"/>
      <c r="N73" s="342"/>
      <c r="O73" s="318"/>
    </row>
    <row r="74" spans="2:21" x14ac:dyDescent="0.2">
      <c r="B74" s="341" t="s">
        <v>53</v>
      </c>
      <c r="C74" s="342" t="s">
        <v>195</v>
      </c>
      <c r="D74" s="342"/>
      <c r="E74" s="342"/>
      <c r="F74" s="342"/>
      <c r="G74" s="342"/>
      <c r="H74" s="343"/>
      <c r="I74" s="342"/>
      <c r="J74" s="342"/>
      <c r="K74" s="342"/>
      <c r="L74" s="436"/>
      <c r="M74" s="342"/>
      <c r="N74" s="342"/>
    </row>
    <row r="75" spans="2:21" x14ac:dyDescent="0.2">
      <c r="B75" s="341" t="s">
        <v>54</v>
      </c>
      <c r="C75" s="342" t="s">
        <v>192</v>
      </c>
      <c r="D75" s="342"/>
      <c r="E75" s="342"/>
      <c r="F75" s="342"/>
      <c r="G75" s="342"/>
      <c r="H75" s="343"/>
      <c r="I75" s="342"/>
      <c r="J75" s="342"/>
      <c r="K75" s="342"/>
      <c r="L75" s="436"/>
      <c r="M75" s="342"/>
      <c r="N75" s="342"/>
    </row>
    <row r="76" spans="2:21" x14ac:dyDescent="0.2">
      <c r="B76" s="341" t="s">
        <v>91</v>
      </c>
      <c r="C76" s="383" t="s">
        <v>386</v>
      </c>
      <c r="D76" s="342"/>
      <c r="E76" s="342"/>
      <c r="F76" s="342"/>
      <c r="G76" s="342"/>
      <c r="H76" s="343"/>
      <c r="I76" s="342"/>
      <c r="J76" s="342"/>
      <c r="K76" s="342"/>
      <c r="L76" s="436"/>
      <c r="M76" s="342"/>
      <c r="N76" s="342"/>
    </row>
    <row r="77" spans="2:21" x14ac:dyDescent="0.2">
      <c r="B77" s="341"/>
      <c r="C77" s="342"/>
      <c r="D77" s="342"/>
      <c r="E77" s="342"/>
      <c r="F77" s="342"/>
      <c r="G77" s="342"/>
      <c r="H77" s="343"/>
      <c r="I77" s="342"/>
      <c r="J77" s="342"/>
      <c r="K77" s="342"/>
      <c r="L77" s="436"/>
      <c r="M77" s="342"/>
      <c r="N77" s="342"/>
    </row>
    <row r="78" spans="2:21" x14ac:dyDescent="0.2">
      <c r="B78" s="341" t="s">
        <v>52</v>
      </c>
      <c r="C78" s="302"/>
      <c r="H78" s="303"/>
    </row>
    <row r="79" spans="2:21" ht="13.5" thickBot="1" x14ac:dyDescent="0.25">
      <c r="B79" s="346" t="s">
        <v>275</v>
      </c>
      <c r="C79" s="304"/>
      <c r="D79" s="304"/>
      <c r="E79" s="304"/>
      <c r="F79" s="304"/>
      <c r="G79" s="304"/>
      <c r="H79" s="305"/>
    </row>
  </sheetData>
  <sortState ref="C40:H41">
    <sortCondition descending="1" ref="H40:H41"/>
  </sortState>
  <mergeCells count="8">
    <mergeCell ref="E65:F65"/>
    <mergeCell ref="B5:H6"/>
    <mergeCell ref="C68:H68"/>
    <mergeCell ref="B1:H1"/>
    <mergeCell ref="B3:H3"/>
    <mergeCell ref="B4:H4"/>
    <mergeCell ref="B8:H8"/>
    <mergeCell ref="B10:H10"/>
  </mergeCells>
  <conditionalFormatting sqref="O42:T1048576 V42:AA1048576 V1:AA40 O1:T40">
    <cfRule type="containsText" dxfId="3" priority="3" operator="containsText" text="false">
      <formula>NOT(ISERROR(SEARCH("false",O1)))</formula>
    </cfRule>
  </conditionalFormatting>
  <conditionalFormatting sqref="V41:AA41 O41:T41">
    <cfRule type="containsText" dxfId="2" priority="1" operator="containsText" text="false">
      <formula>NOT(ISERROR(SEARCH("false",O41)))</formula>
    </cfRule>
  </conditionalFormatting>
  <printOptions gridLines="1"/>
  <pageMargins left="0.32" right="0" top="0.5" bottom="0.5"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topLeftCell="B1" zoomScale="90" zoomScaleNormal="90" workbookViewId="0">
      <selection activeCell="B12" sqref="B12:H72"/>
    </sheetView>
  </sheetViews>
  <sheetFormatPr defaultColWidth="9.140625" defaultRowHeight="12.75" x14ac:dyDescent="0.2"/>
  <cols>
    <col min="1" max="1" width="9.5703125" style="89" hidden="1" customWidth="1"/>
    <col min="2" max="2" width="4.140625" style="124" customWidth="1"/>
    <col min="3" max="3" width="54" style="124" customWidth="1"/>
    <col min="4" max="4" width="21.140625" style="89" customWidth="1"/>
    <col min="5" max="5" width="15.7109375" style="89" customWidth="1"/>
    <col min="6" max="6" width="15.42578125" style="89" customWidth="1"/>
    <col min="7" max="7" width="17.85546875" style="89" customWidth="1"/>
    <col min="8" max="8" width="10.7109375" style="89" bestFit="1" customWidth="1"/>
    <col min="9" max="9" width="10.7109375" style="89" customWidth="1"/>
    <col min="10" max="10" width="10.140625" style="89" customWidth="1"/>
    <col min="11" max="12" width="9.140625" style="89" customWidth="1"/>
    <col min="13" max="13" width="11.140625" style="89" customWidth="1"/>
    <col min="14" max="22" width="9.140625" style="89" customWidth="1"/>
    <col min="23" max="16384" width="9.140625" style="89"/>
  </cols>
  <sheetData>
    <row r="1" spans="1:9" x14ac:dyDescent="0.2">
      <c r="B1" s="468" t="s">
        <v>0</v>
      </c>
      <c r="C1" s="469"/>
      <c r="D1" s="469"/>
      <c r="E1" s="469"/>
      <c r="F1" s="469"/>
      <c r="G1" s="469"/>
      <c r="H1" s="470"/>
      <c r="I1" s="423"/>
    </row>
    <row r="2" spans="1:9" x14ac:dyDescent="0.2">
      <c r="B2" s="90"/>
      <c r="H2" s="91"/>
    </row>
    <row r="3" spans="1:9" x14ac:dyDescent="0.2">
      <c r="B3" s="471" t="s">
        <v>1</v>
      </c>
      <c r="C3" s="472"/>
      <c r="D3" s="472"/>
      <c r="E3" s="472"/>
      <c r="F3" s="472"/>
      <c r="G3" s="472"/>
      <c r="H3" s="473"/>
      <c r="I3" s="422"/>
    </row>
    <row r="4" spans="1:9" x14ac:dyDescent="0.2">
      <c r="B4" s="471" t="s">
        <v>2</v>
      </c>
      <c r="C4" s="472"/>
      <c r="D4" s="472"/>
      <c r="E4" s="472"/>
      <c r="F4" s="472"/>
      <c r="G4" s="472"/>
      <c r="H4" s="473"/>
      <c r="I4" s="422"/>
    </row>
    <row r="5" spans="1:9" ht="15" customHeight="1" x14ac:dyDescent="0.2">
      <c r="B5" s="458" t="s">
        <v>144</v>
      </c>
      <c r="C5" s="459"/>
      <c r="D5" s="459"/>
      <c r="E5" s="459"/>
      <c r="F5" s="459"/>
      <c r="G5" s="459"/>
      <c r="H5" s="460"/>
      <c r="I5" s="420"/>
    </row>
    <row r="6" spans="1:9" x14ac:dyDescent="0.2">
      <c r="B6" s="458"/>
      <c r="C6" s="459"/>
      <c r="D6" s="459"/>
      <c r="E6" s="459"/>
      <c r="F6" s="459"/>
      <c r="G6" s="459"/>
      <c r="H6" s="460"/>
      <c r="I6" s="420"/>
    </row>
    <row r="7" spans="1:9" x14ac:dyDescent="0.2">
      <c r="B7" s="90"/>
      <c r="H7" s="91"/>
    </row>
    <row r="8" spans="1:9" x14ac:dyDescent="0.2">
      <c r="B8" s="474" t="s">
        <v>266</v>
      </c>
      <c r="C8" s="475"/>
      <c r="D8" s="475"/>
      <c r="E8" s="475"/>
      <c r="F8" s="475"/>
      <c r="G8" s="475"/>
      <c r="H8" s="476"/>
      <c r="I8" s="423"/>
    </row>
    <row r="9" spans="1:9" ht="7.5" customHeight="1" x14ac:dyDescent="0.2">
      <c r="B9" s="90"/>
      <c r="H9" s="91"/>
    </row>
    <row r="10" spans="1:9" ht="13.5" customHeight="1" x14ac:dyDescent="0.2">
      <c r="B10" s="480" t="str">
        <f>"Monthly Portfolio Statement of the Quantum Dynamic Bond Fund for the period ended "&amp;TEXT(Index!C23,"mmmmmmmmmm dd, yyyy")</f>
        <v>Monthly Portfolio Statement of the Quantum Dynamic Bond Fund for the period ended June 30, 2016</v>
      </c>
      <c r="C10" s="481"/>
      <c r="D10" s="481"/>
      <c r="E10" s="481"/>
      <c r="F10" s="481"/>
      <c r="G10" s="481"/>
      <c r="H10" s="482"/>
      <c r="I10" s="424"/>
    </row>
    <row r="11" spans="1:9" ht="13.5" thickBot="1" x14ac:dyDescent="0.25">
      <c r="B11" s="92"/>
      <c r="C11" s="136"/>
      <c r="D11" s="93"/>
      <c r="E11" s="93"/>
      <c r="F11" s="93"/>
      <c r="G11" s="93"/>
      <c r="H11" s="94"/>
    </row>
    <row r="12" spans="1:9" ht="38.25" x14ac:dyDescent="0.2">
      <c r="B12" s="271" t="s">
        <v>3</v>
      </c>
      <c r="C12" s="272" t="s">
        <v>4</v>
      </c>
      <c r="D12" s="273" t="s">
        <v>98</v>
      </c>
      <c r="E12" s="272" t="s">
        <v>42</v>
      </c>
      <c r="F12" s="272" t="s">
        <v>5</v>
      </c>
      <c r="G12" s="274" t="s">
        <v>149</v>
      </c>
      <c r="H12" s="275" t="s">
        <v>6</v>
      </c>
      <c r="I12" s="441"/>
    </row>
    <row r="13" spans="1:9" x14ac:dyDescent="0.2">
      <c r="B13" s="95"/>
      <c r="C13" s="96"/>
      <c r="D13" s="137"/>
      <c r="E13" s="96"/>
      <c r="F13" s="96"/>
      <c r="G13" s="97"/>
      <c r="H13" s="98"/>
      <c r="I13" s="442"/>
    </row>
    <row r="14" spans="1:9" x14ac:dyDescent="0.2">
      <c r="A14" s="89" t="s">
        <v>237</v>
      </c>
      <c r="B14" s="95"/>
      <c r="C14" s="99" t="s">
        <v>81</v>
      </c>
      <c r="D14" s="137"/>
      <c r="E14" s="96"/>
      <c r="F14" s="96"/>
      <c r="G14" s="97"/>
      <c r="H14" s="98"/>
      <c r="I14" s="442"/>
    </row>
    <row r="15" spans="1:9" x14ac:dyDescent="0.2">
      <c r="B15" s="95" t="s">
        <v>7</v>
      </c>
      <c r="C15" s="100" t="s">
        <v>8</v>
      </c>
      <c r="D15" s="137"/>
      <c r="E15" s="96"/>
      <c r="F15" s="104" t="s">
        <v>9</v>
      </c>
      <c r="G15" s="104" t="s">
        <v>9</v>
      </c>
      <c r="H15" s="203" t="s">
        <v>9</v>
      </c>
      <c r="I15" s="410"/>
    </row>
    <row r="16" spans="1:9" x14ac:dyDescent="0.2">
      <c r="B16" s="95"/>
      <c r="C16" s="100"/>
      <c r="D16" s="137"/>
      <c r="E16" s="96"/>
      <c r="F16" s="104"/>
      <c r="G16" s="104"/>
      <c r="H16" s="203"/>
      <c r="I16" s="410"/>
    </row>
    <row r="17" spans="1:14" x14ac:dyDescent="0.2">
      <c r="B17" s="95" t="s">
        <v>222</v>
      </c>
      <c r="C17" s="99" t="s">
        <v>240</v>
      </c>
      <c r="D17" s="137"/>
      <c r="E17" s="96"/>
      <c r="F17" s="104"/>
      <c r="G17" s="104"/>
      <c r="H17" s="203"/>
      <c r="I17" s="410"/>
    </row>
    <row r="18" spans="1:14" x14ac:dyDescent="0.2">
      <c r="B18" s="95"/>
      <c r="C18" s="99"/>
      <c r="D18" s="137"/>
      <c r="E18" s="96"/>
      <c r="F18" s="104"/>
      <c r="G18" s="104"/>
      <c r="H18" s="203"/>
      <c r="I18" s="410"/>
    </row>
    <row r="19" spans="1:14" x14ac:dyDescent="0.2">
      <c r="A19" s="89" t="str">
        <f>$A$14&amp;D19</f>
        <v>QDBFIN0020150069</v>
      </c>
      <c r="B19" s="102">
        <v>1</v>
      </c>
      <c r="C19" s="96" t="s">
        <v>339</v>
      </c>
      <c r="D19" s="206" t="s">
        <v>338</v>
      </c>
      <c r="E19" s="157" t="s">
        <v>174</v>
      </c>
      <c r="F19" s="280">
        <v>1500000</v>
      </c>
      <c r="G19" s="160">
        <v>1498.73</v>
      </c>
      <c r="H19" s="105">
        <v>0.46039999999999998</v>
      </c>
      <c r="I19" s="443"/>
      <c r="N19" s="440"/>
    </row>
    <row r="20" spans="1:14" x14ac:dyDescent="0.2">
      <c r="A20" s="89" t="str">
        <f>$A$14&amp;D20</f>
        <v>QDBFIN0020040039</v>
      </c>
      <c r="B20" s="102">
        <v>2</v>
      </c>
      <c r="C20" s="96" t="s">
        <v>341</v>
      </c>
      <c r="D20" s="206" t="s">
        <v>340</v>
      </c>
      <c r="E20" s="157" t="s">
        <v>174</v>
      </c>
      <c r="F20" s="280">
        <v>1000000</v>
      </c>
      <c r="G20" s="160">
        <v>981.3</v>
      </c>
      <c r="H20" s="105">
        <v>0.30149999999999999</v>
      </c>
      <c r="I20" s="443"/>
      <c r="N20" s="440"/>
    </row>
    <row r="21" spans="1:14" x14ac:dyDescent="0.2">
      <c r="A21" s="89" t="str">
        <f>$A$14&amp;D21</f>
        <v>QDBFIN0020150028</v>
      </c>
      <c r="B21" s="102">
        <v>3</v>
      </c>
      <c r="C21" s="96" t="s">
        <v>333</v>
      </c>
      <c r="D21" s="206" t="s">
        <v>236</v>
      </c>
      <c r="E21" s="157" t="s">
        <v>174</v>
      </c>
      <c r="F21" s="280">
        <v>500000</v>
      </c>
      <c r="G21" s="160">
        <v>509.9</v>
      </c>
      <c r="H21" s="105">
        <v>0.15659999999999999</v>
      </c>
      <c r="I21" s="443"/>
      <c r="N21" s="440"/>
    </row>
    <row r="22" spans="1:14" x14ac:dyDescent="0.2">
      <c r="B22" s="102"/>
      <c r="C22" s="96"/>
      <c r="D22" s="206"/>
      <c r="E22" s="157"/>
      <c r="F22" s="280"/>
      <c r="G22" s="160"/>
      <c r="H22" s="105"/>
      <c r="I22" s="443"/>
    </row>
    <row r="23" spans="1:14" x14ac:dyDescent="0.2">
      <c r="B23" s="102"/>
      <c r="C23" s="96"/>
      <c r="D23" s="206"/>
      <c r="E23" s="157"/>
      <c r="F23" s="280"/>
      <c r="G23" s="160"/>
      <c r="H23" s="105"/>
      <c r="I23" s="443"/>
    </row>
    <row r="24" spans="1:14" x14ac:dyDescent="0.2">
      <c r="B24" s="95" t="s">
        <v>10</v>
      </c>
      <c r="C24" s="100" t="s">
        <v>11</v>
      </c>
      <c r="D24" s="137"/>
      <c r="E24" s="249"/>
      <c r="F24" s="104" t="s">
        <v>9</v>
      </c>
      <c r="G24" s="104" t="s">
        <v>9</v>
      </c>
      <c r="H24" s="203" t="s">
        <v>9</v>
      </c>
      <c r="I24" s="410"/>
    </row>
    <row r="25" spans="1:14" x14ac:dyDescent="0.2">
      <c r="B25" s="95" t="s">
        <v>12</v>
      </c>
      <c r="C25" s="99" t="s">
        <v>13</v>
      </c>
      <c r="D25" s="137"/>
      <c r="E25" s="250"/>
      <c r="F25" s="104" t="s">
        <v>9</v>
      </c>
      <c r="G25" s="104" t="s">
        <v>9</v>
      </c>
      <c r="H25" s="203" t="s">
        <v>9</v>
      </c>
      <c r="I25" s="410"/>
    </row>
    <row r="26" spans="1:14" x14ac:dyDescent="0.2">
      <c r="B26" s="102"/>
      <c r="C26" s="96"/>
      <c r="D26" s="138"/>
      <c r="E26" s="250"/>
      <c r="F26" s="104"/>
      <c r="G26" s="97"/>
      <c r="H26" s="105"/>
      <c r="I26" s="443"/>
    </row>
    <row r="27" spans="1:14" x14ac:dyDescent="0.2">
      <c r="B27" s="95"/>
      <c r="C27" s="99" t="s">
        <v>86</v>
      </c>
      <c r="D27" s="137"/>
      <c r="E27" s="249"/>
      <c r="F27" s="101"/>
      <c r="G27" s="101">
        <v>2989.93</v>
      </c>
      <c r="H27" s="196">
        <v>0.91849999999999998</v>
      </c>
      <c r="I27" s="444"/>
    </row>
    <row r="28" spans="1:14" x14ac:dyDescent="0.2">
      <c r="B28" s="95"/>
      <c r="C28" s="96"/>
      <c r="D28" s="137"/>
      <c r="E28" s="249"/>
      <c r="F28" s="96"/>
      <c r="G28" s="97"/>
      <c r="H28" s="105"/>
      <c r="I28" s="443"/>
    </row>
    <row r="29" spans="1:14" s="107" customFormat="1" x14ac:dyDescent="0.2">
      <c r="B29" s="95"/>
      <c r="C29" s="21" t="s">
        <v>55</v>
      </c>
      <c r="D29" s="137"/>
      <c r="E29" s="249"/>
      <c r="F29" s="96"/>
      <c r="G29" s="97"/>
      <c r="H29" s="105"/>
      <c r="I29" s="443"/>
    </row>
    <row r="30" spans="1:14" s="107" customFormat="1" x14ac:dyDescent="0.2">
      <c r="B30" s="95"/>
      <c r="C30" s="21"/>
      <c r="D30" s="137"/>
      <c r="E30" s="249"/>
      <c r="F30" s="96"/>
      <c r="G30" s="97"/>
      <c r="H30" s="105"/>
      <c r="I30" s="443"/>
    </row>
    <row r="31" spans="1:14" x14ac:dyDescent="0.2">
      <c r="B31" s="95" t="s">
        <v>7</v>
      </c>
      <c r="C31" s="158" t="s">
        <v>181</v>
      </c>
      <c r="D31" s="96"/>
      <c r="E31" s="155"/>
      <c r="F31" s="114"/>
      <c r="G31" s="156"/>
      <c r="H31" s="105"/>
      <c r="I31" s="443"/>
    </row>
    <row r="32" spans="1:14" x14ac:dyDescent="0.2">
      <c r="A32" s="89" t="str">
        <f>$A$14&amp;D32</f>
        <v>QDBFIN002016X090</v>
      </c>
      <c r="B32" s="189">
        <v>1</v>
      </c>
      <c r="C32" s="96" t="s">
        <v>343</v>
      </c>
      <c r="D32" s="96" t="s">
        <v>342</v>
      </c>
      <c r="E32" s="157" t="s">
        <v>174</v>
      </c>
      <c r="F32" s="280">
        <v>50000</v>
      </c>
      <c r="G32" s="160">
        <v>49.45</v>
      </c>
      <c r="H32" s="105">
        <v>1.52E-2</v>
      </c>
      <c r="I32" s="443"/>
      <c r="N32" s="440"/>
    </row>
    <row r="33" spans="1:14" x14ac:dyDescent="0.2">
      <c r="B33" s="189"/>
      <c r="C33" s="96"/>
      <c r="D33" s="96"/>
      <c r="E33" s="157"/>
      <c r="F33" s="114"/>
      <c r="G33" s="191"/>
      <c r="H33" s="105"/>
      <c r="I33" s="443"/>
    </row>
    <row r="34" spans="1:14" x14ac:dyDescent="0.2">
      <c r="B34" s="195"/>
      <c r="C34" s="168" t="s">
        <v>206</v>
      </c>
      <c r="D34" s="96"/>
      <c r="E34" s="96"/>
      <c r="F34" s="96"/>
      <c r="G34" s="190">
        <v>49.45</v>
      </c>
      <c r="H34" s="196">
        <v>1.52E-2</v>
      </c>
      <c r="I34" s="444"/>
    </row>
    <row r="35" spans="1:14" x14ac:dyDescent="0.2">
      <c r="B35" s="195"/>
      <c r="C35" s="168"/>
      <c r="D35" s="96"/>
      <c r="E35" s="96"/>
      <c r="F35" s="96"/>
      <c r="G35" s="190"/>
      <c r="H35" s="196"/>
      <c r="I35" s="444"/>
    </row>
    <row r="36" spans="1:14" x14ac:dyDescent="0.2">
      <c r="A36" s="278" t="s">
        <v>352</v>
      </c>
      <c r="B36" s="95" t="s">
        <v>10</v>
      </c>
      <c r="C36" s="9" t="s">
        <v>82</v>
      </c>
      <c r="D36" s="9"/>
      <c r="E36" s="96"/>
      <c r="F36" s="96"/>
      <c r="G36" s="172">
        <v>223.67</v>
      </c>
      <c r="H36" s="171">
        <v>6.8699999999999997E-2</v>
      </c>
      <c r="I36" s="445"/>
      <c r="N36" s="440"/>
    </row>
    <row r="37" spans="1:14" x14ac:dyDescent="0.2">
      <c r="B37" s="102"/>
      <c r="C37" s="96"/>
      <c r="D37" s="96"/>
      <c r="E37" s="103"/>
      <c r="F37" s="103"/>
      <c r="G37" s="97"/>
      <c r="H37" s="105"/>
      <c r="I37" s="443"/>
    </row>
    <row r="38" spans="1:14" x14ac:dyDescent="0.2">
      <c r="B38" s="102"/>
      <c r="C38" s="99" t="s">
        <v>84</v>
      </c>
      <c r="D38" s="99"/>
      <c r="E38" s="103"/>
      <c r="F38" s="106"/>
      <c r="G38" s="106">
        <v>273.12</v>
      </c>
      <c r="H38" s="196">
        <v>8.3900000000000002E-2</v>
      </c>
      <c r="I38" s="444"/>
    </row>
    <row r="39" spans="1:14" x14ac:dyDescent="0.2">
      <c r="B39" s="102"/>
      <c r="C39" s="99"/>
      <c r="D39" s="99"/>
      <c r="E39" s="103"/>
      <c r="F39" s="106"/>
      <c r="G39" s="106"/>
      <c r="H39" s="196"/>
      <c r="I39" s="444"/>
    </row>
    <row r="40" spans="1:14" x14ac:dyDescent="0.2">
      <c r="B40" s="102"/>
      <c r="C40" s="99" t="s">
        <v>83</v>
      </c>
      <c r="D40" s="99"/>
      <c r="E40" s="103"/>
      <c r="F40" s="103"/>
      <c r="G40" s="97"/>
      <c r="H40" s="105"/>
      <c r="I40" s="443"/>
    </row>
    <row r="41" spans="1:14" x14ac:dyDescent="0.2">
      <c r="B41" s="102"/>
      <c r="C41" s="96" t="s">
        <v>43</v>
      </c>
      <c r="D41" s="96"/>
      <c r="E41" s="96"/>
      <c r="F41" s="96"/>
      <c r="G41" s="451">
        <v>-7.9299999999998363</v>
      </c>
      <c r="H41" s="279">
        <v>-2.3999999999999998E-3</v>
      </c>
      <c r="I41" s="446"/>
      <c r="N41" s="440"/>
    </row>
    <row r="42" spans="1:14" x14ac:dyDescent="0.2">
      <c r="B42" s="214"/>
      <c r="C42" s="215"/>
      <c r="D42" s="215"/>
      <c r="E42" s="216"/>
      <c r="F42" s="216"/>
      <c r="G42" s="217"/>
      <c r="H42" s="218"/>
      <c r="I42" s="443"/>
      <c r="J42" s="204"/>
    </row>
    <row r="43" spans="1:14" ht="13.5" thickBot="1" x14ac:dyDescent="0.25">
      <c r="A43" s="89" t="s">
        <v>261</v>
      </c>
      <c r="B43" s="219"/>
      <c r="C43" s="220" t="s">
        <v>14</v>
      </c>
      <c r="D43" s="220"/>
      <c r="E43" s="221"/>
      <c r="F43" s="221"/>
      <c r="G43" s="450">
        <v>3255.12</v>
      </c>
      <c r="H43" s="222">
        <v>1</v>
      </c>
      <c r="I43" s="445"/>
      <c r="N43" s="440"/>
    </row>
    <row r="44" spans="1:14" s="107" customFormat="1" x14ac:dyDescent="0.2">
      <c r="B44" s="108"/>
      <c r="C44" s="89"/>
      <c r="D44" s="89"/>
      <c r="E44" s="89"/>
      <c r="F44" s="89"/>
      <c r="G44" s="89"/>
      <c r="H44" s="91"/>
      <c r="I44" s="89"/>
      <c r="J44" s="89"/>
    </row>
    <row r="45" spans="1:14" x14ac:dyDescent="0.2">
      <c r="B45" s="108" t="s">
        <v>15</v>
      </c>
      <c r="C45" s="89"/>
      <c r="H45" s="91"/>
    </row>
    <row r="46" spans="1:14" x14ac:dyDescent="0.2">
      <c r="B46" s="108" t="s">
        <v>16</v>
      </c>
      <c r="C46" s="89" t="s">
        <v>372</v>
      </c>
      <c r="H46" s="91"/>
    </row>
    <row r="47" spans="1:14" x14ac:dyDescent="0.2">
      <c r="B47" s="108" t="s">
        <v>17</v>
      </c>
      <c r="C47" s="89" t="s">
        <v>196</v>
      </c>
      <c r="H47" s="91"/>
    </row>
    <row r="48" spans="1:14" x14ac:dyDescent="0.2">
      <c r="B48" s="108" t="s">
        <v>18</v>
      </c>
      <c r="C48" s="89" t="s">
        <v>19</v>
      </c>
      <c r="G48" s="153"/>
      <c r="H48" s="154"/>
      <c r="I48" s="153"/>
    </row>
    <row r="49" spans="1:10" ht="25.5" x14ac:dyDescent="0.2">
      <c r="B49" s="108"/>
      <c r="C49" s="182" t="s">
        <v>173</v>
      </c>
      <c r="D49" s="284" t="s">
        <v>373</v>
      </c>
      <c r="G49" s="153"/>
      <c r="H49" s="154"/>
      <c r="I49" s="153"/>
    </row>
    <row r="50" spans="1:10" x14ac:dyDescent="0.2">
      <c r="A50" s="89" t="s">
        <v>246</v>
      </c>
      <c r="B50" s="108"/>
      <c r="C50" s="374" t="s">
        <v>44</v>
      </c>
      <c r="D50" s="367">
        <v>11.0878</v>
      </c>
      <c r="E50" s="153"/>
      <c r="F50" s="153"/>
      <c r="G50" s="153"/>
      <c r="H50" s="154"/>
      <c r="I50" s="153"/>
    </row>
    <row r="51" spans="1:10" x14ac:dyDescent="0.2">
      <c r="A51" s="89" t="s">
        <v>247</v>
      </c>
      <c r="B51" s="108"/>
      <c r="C51" s="375" t="s">
        <v>238</v>
      </c>
      <c r="D51" s="367">
        <v>10.1174</v>
      </c>
      <c r="E51" s="153"/>
      <c r="F51" s="153"/>
      <c r="G51" s="153"/>
      <c r="H51" s="154"/>
      <c r="I51" s="153"/>
    </row>
    <row r="52" spans="1:10" x14ac:dyDescent="0.2">
      <c r="B52" s="108"/>
      <c r="C52" s="153"/>
      <c r="D52" s="153"/>
      <c r="E52" s="153"/>
      <c r="F52" s="153"/>
      <c r="G52" s="153"/>
      <c r="H52" s="154"/>
      <c r="I52" s="153"/>
    </row>
    <row r="53" spans="1:10" x14ac:dyDescent="0.2">
      <c r="B53" s="108" t="s">
        <v>23</v>
      </c>
      <c r="C53" s="153" t="s">
        <v>384</v>
      </c>
      <c r="D53" s="153"/>
      <c r="E53" s="153"/>
      <c r="F53" s="153"/>
      <c r="G53" s="153"/>
      <c r="H53" s="154"/>
      <c r="I53" s="153"/>
    </row>
    <row r="54" spans="1:10" x14ac:dyDescent="0.2">
      <c r="B54" s="108"/>
      <c r="C54" s="153" t="s">
        <v>239</v>
      </c>
      <c r="D54" s="153"/>
      <c r="E54" s="153"/>
      <c r="F54" s="153"/>
      <c r="G54" s="153"/>
      <c r="H54" s="154"/>
      <c r="I54" s="153"/>
    </row>
    <row r="55" spans="1:10" ht="25.5" x14ac:dyDescent="0.2">
      <c r="B55" s="179"/>
      <c r="C55" s="376" t="s">
        <v>46</v>
      </c>
      <c r="D55" s="377" t="s">
        <v>85</v>
      </c>
      <c r="E55" s="464" t="s">
        <v>138</v>
      </c>
      <c r="F55" s="465"/>
      <c r="G55" s="153"/>
      <c r="H55" s="154"/>
      <c r="I55" s="153"/>
    </row>
    <row r="56" spans="1:10" s="180" customFormat="1" ht="15.75" customHeight="1" x14ac:dyDescent="0.2">
      <c r="B56" s="179"/>
      <c r="C56" s="378"/>
      <c r="D56" s="378"/>
      <c r="E56" s="379" t="s">
        <v>60</v>
      </c>
      <c r="F56" s="379" t="s">
        <v>61</v>
      </c>
      <c r="G56" s="153"/>
      <c r="H56" s="154"/>
      <c r="I56" s="153"/>
    </row>
    <row r="57" spans="1:10" x14ac:dyDescent="0.2">
      <c r="B57" s="108"/>
      <c r="C57" s="384">
        <v>42548</v>
      </c>
      <c r="D57" s="382">
        <v>10.0946</v>
      </c>
      <c r="E57" s="385">
        <v>5.4534039999999999E-2</v>
      </c>
      <c r="F57" s="385">
        <v>5.0113699999999997E-2</v>
      </c>
      <c r="G57" s="153"/>
      <c r="H57" s="154"/>
      <c r="I57" s="153"/>
    </row>
    <row r="58" spans="1:10" ht="28.5" customHeight="1" x14ac:dyDescent="0.2">
      <c r="B58" s="108"/>
      <c r="C58" s="466" t="s">
        <v>95</v>
      </c>
      <c r="D58" s="466"/>
      <c r="E58" s="466"/>
      <c r="F58" s="466"/>
      <c r="G58" s="466"/>
      <c r="H58" s="467"/>
      <c r="I58" s="421"/>
    </row>
    <row r="59" spans="1:10" s="230" customFormat="1" ht="16.5" customHeight="1" x14ac:dyDescent="0.25">
      <c r="B59" s="229" t="s">
        <v>24</v>
      </c>
      <c r="C59" s="290" t="s">
        <v>385</v>
      </c>
      <c r="D59" s="291"/>
      <c r="E59" s="291"/>
      <c r="F59" s="291"/>
      <c r="G59" s="291"/>
      <c r="H59" s="292"/>
      <c r="I59" s="291"/>
    </row>
    <row r="60" spans="1:10" x14ac:dyDescent="0.2">
      <c r="B60" s="108" t="s">
        <v>25</v>
      </c>
      <c r="C60" s="153" t="s">
        <v>375</v>
      </c>
      <c r="D60" s="153"/>
      <c r="E60" s="153"/>
      <c r="F60" s="153"/>
      <c r="G60" s="153"/>
      <c r="H60" s="154"/>
      <c r="I60" s="153"/>
    </row>
    <row r="61" spans="1:10" ht="13.5" customHeight="1" x14ac:dyDescent="0.2">
      <c r="B61" s="108" t="s">
        <v>26</v>
      </c>
      <c r="C61" s="153" t="s">
        <v>376</v>
      </c>
      <c r="D61" s="153"/>
      <c r="E61" s="153"/>
      <c r="F61" s="153"/>
      <c r="G61" s="153"/>
      <c r="H61" s="154"/>
      <c r="I61" s="153"/>
    </row>
    <row r="62" spans="1:10" ht="12.75" customHeight="1" x14ac:dyDescent="0.2">
      <c r="B62" s="108" t="s">
        <v>27</v>
      </c>
      <c r="C62" s="153" t="s">
        <v>194</v>
      </c>
      <c r="D62" s="153"/>
      <c r="E62" s="153"/>
      <c r="F62" s="153"/>
      <c r="G62" s="153"/>
      <c r="H62" s="154"/>
      <c r="I62" s="153"/>
    </row>
    <row r="63" spans="1:10" ht="12.75" customHeight="1" x14ac:dyDescent="0.2">
      <c r="B63" s="108" t="s">
        <v>37</v>
      </c>
      <c r="C63" s="383" t="s">
        <v>361</v>
      </c>
      <c r="D63" s="153"/>
      <c r="E63" s="153"/>
      <c r="F63" s="153"/>
      <c r="G63" s="153"/>
      <c r="H63" s="154"/>
      <c r="I63" s="153"/>
      <c r="J63" s="318"/>
    </row>
    <row r="64" spans="1:10" x14ac:dyDescent="0.2">
      <c r="B64" s="108" t="s">
        <v>53</v>
      </c>
      <c r="C64" s="153" t="s">
        <v>195</v>
      </c>
      <c r="D64" s="153"/>
      <c r="E64" s="153"/>
      <c r="F64" s="153"/>
      <c r="G64" s="153"/>
      <c r="H64" s="154"/>
      <c r="I64" s="153"/>
    </row>
    <row r="65" spans="2:9" x14ac:dyDescent="0.2">
      <c r="B65" s="108" t="s">
        <v>54</v>
      </c>
      <c r="C65" s="153" t="s">
        <v>192</v>
      </c>
      <c r="D65" s="153"/>
      <c r="E65" s="153"/>
      <c r="F65" s="153"/>
      <c r="G65" s="153"/>
      <c r="H65" s="154"/>
      <c r="I65" s="153"/>
    </row>
    <row r="66" spans="2:9" x14ac:dyDescent="0.2">
      <c r="B66" s="108" t="s">
        <v>91</v>
      </c>
      <c r="C66" s="388" t="s">
        <v>387</v>
      </c>
      <c r="D66" s="153"/>
      <c r="E66" s="153"/>
      <c r="F66" s="153"/>
      <c r="G66" s="153"/>
      <c r="H66" s="154"/>
      <c r="I66" s="153"/>
    </row>
    <row r="67" spans="2:9" x14ac:dyDescent="0.2">
      <c r="B67" s="108"/>
      <c r="C67" s="153"/>
      <c r="D67" s="153"/>
      <c r="E67" s="153"/>
      <c r="F67" s="153"/>
      <c r="G67" s="153"/>
      <c r="H67" s="154"/>
      <c r="I67" s="153"/>
    </row>
    <row r="68" spans="2:9" x14ac:dyDescent="0.2">
      <c r="B68" s="108" t="s">
        <v>52</v>
      </c>
      <c r="C68" s="89"/>
      <c r="H68" s="91"/>
    </row>
    <row r="69" spans="2:9" ht="13.5" thickBot="1" x14ac:dyDescent="0.25">
      <c r="B69" s="139" t="s">
        <v>275</v>
      </c>
      <c r="C69" s="93"/>
      <c r="D69" s="93"/>
      <c r="E69" s="93"/>
      <c r="F69" s="93"/>
      <c r="G69" s="93"/>
      <c r="H69" s="94"/>
    </row>
  </sheetData>
  <sortState ref="C19:H21">
    <sortCondition descending="1" ref="H19:H21"/>
  </sortState>
  <mergeCells count="8">
    <mergeCell ref="E55:F55"/>
    <mergeCell ref="C58:H58"/>
    <mergeCell ref="B1:H1"/>
    <mergeCell ref="B3:H3"/>
    <mergeCell ref="B4:H4"/>
    <mergeCell ref="B5:H6"/>
    <mergeCell ref="B8:H8"/>
    <mergeCell ref="B10:H10"/>
  </mergeCells>
  <conditionalFormatting sqref="Q1:V18 T19:V21 Q22:V1048576 O1:S1048576">
    <cfRule type="containsText" dxfId="1" priority="2" operator="containsText" text="false">
      <formula>NOT(ISERROR(SEARCH("false",O1)))</formula>
    </cfRule>
  </conditionalFormatting>
  <printOptions gridLines="1"/>
  <pageMargins left="0.32" right="0" top="0.5" bottom="0.5" header="0.5" footer="0.5"/>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topLeftCell="B1" zoomScale="90" zoomScaleNormal="90" workbookViewId="0">
      <selection activeCell="B12" sqref="B12:F54"/>
    </sheetView>
  </sheetViews>
  <sheetFormatPr defaultColWidth="9.140625" defaultRowHeight="12.75" x14ac:dyDescent="0.2"/>
  <cols>
    <col min="1" max="1" width="18" style="2" hidden="1" customWidth="1"/>
    <col min="2" max="2" width="4.42578125" style="2" customWidth="1"/>
    <col min="3" max="3" width="53" style="2" customWidth="1"/>
    <col min="4" max="4" width="23" style="2" customWidth="1"/>
    <col min="5" max="5" width="21.42578125" style="2" customWidth="1"/>
    <col min="6" max="6" width="14.5703125" style="2" customWidth="1"/>
    <col min="7" max="16384" width="9.140625" style="2"/>
  </cols>
  <sheetData>
    <row r="1" spans="2:6" x14ac:dyDescent="0.2">
      <c r="B1" s="452" t="s">
        <v>0</v>
      </c>
      <c r="C1" s="453"/>
      <c r="D1" s="453"/>
      <c r="E1" s="453"/>
      <c r="F1" s="454"/>
    </row>
    <row r="2" spans="2:6" x14ac:dyDescent="0.2">
      <c r="B2" s="3"/>
      <c r="C2" s="4"/>
      <c r="D2" s="4"/>
      <c r="E2" s="4"/>
      <c r="F2" s="41"/>
    </row>
    <row r="3" spans="2:6" ht="14.25" customHeight="1" x14ac:dyDescent="0.2">
      <c r="B3" s="455" t="s">
        <v>1</v>
      </c>
      <c r="C3" s="456"/>
      <c r="D3" s="456"/>
      <c r="E3" s="456"/>
      <c r="F3" s="457"/>
    </row>
    <row r="4" spans="2:6" ht="15" customHeight="1" x14ac:dyDescent="0.2">
      <c r="B4" s="455" t="s">
        <v>2</v>
      </c>
      <c r="C4" s="456"/>
      <c r="D4" s="456"/>
      <c r="E4" s="456"/>
      <c r="F4" s="457"/>
    </row>
    <row r="5" spans="2:6" ht="15" customHeight="1" x14ac:dyDescent="0.2">
      <c r="B5" s="458" t="s">
        <v>186</v>
      </c>
      <c r="C5" s="459"/>
      <c r="D5" s="459"/>
      <c r="E5" s="459"/>
      <c r="F5" s="460"/>
    </row>
    <row r="6" spans="2:6" ht="15" customHeight="1" x14ac:dyDescent="0.2">
      <c r="B6" s="458"/>
      <c r="C6" s="459"/>
      <c r="D6" s="459"/>
      <c r="E6" s="459"/>
      <c r="F6" s="460"/>
    </row>
    <row r="7" spans="2:6" x14ac:dyDescent="0.2">
      <c r="B7" s="3"/>
      <c r="C7" s="4"/>
      <c r="D7" s="4"/>
      <c r="E7" s="4"/>
      <c r="F7" s="41"/>
    </row>
    <row r="8" spans="2:6" ht="12.75" customHeight="1" x14ac:dyDescent="0.2">
      <c r="B8" s="455" t="s">
        <v>96</v>
      </c>
      <c r="C8" s="456"/>
      <c r="D8" s="456"/>
      <c r="E8" s="456"/>
      <c r="F8" s="457"/>
    </row>
    <row r="9" spans="2:6" x14ac:dyDescent="0.2">
      <c r="B9" s="3"/>
      <c r="C9" s="42"/>
      <c r="D9" s="42"/>
      <c r="E9" s="4"/>
      <c r="F9" s="41"/>
    </row>
    <row r="10" spans="2:6" ht="14.25" customHeight="1" x14ac:dyDescent="0.2">
      <c r="B10" s="486" t="str">
        <f>"Monthly Portfolio Statement of the Quantum Gold Fund for the period ended "&amp;TEXT(Index!C23,"mmmmmmmmmm dd, yyyy")</f>
        <v>Monthly Portfolio Statement of the Quantum Gold Fund for the period ended June 30, 2016</v>
      </c>
      <c r="C10" s="487"/>
      <c r="D10" s="487"/>
      <c r="E10" s="487"/>
      <c r="F10" s="488"/>
    </row>
    <row r="11" spans="2:6" ht="12" customHeight="1" x14ac:dyDescent="0.2">
      <c r="B11" s="3"/>
      <c r="C11" s="42"/>
      <c r="D11" s="42"/>
      <c r="E11" s="4"/>
      <c r="F11" s="43"/>
    </row>
    <row r="12" spans="2:6" ht="25.5" x14ac:dyDescent="0.2">
      <c r="B12" s="270" t="s">
        <v>30</v>
      </c>
      <c r="C12" s="44" t="s">
        <v>87</v>
      </c>
      <c r="D12" s="44" t="s">
        <v>5</v>
      </c>
      <c r="E12" s="7" t="s">
        <v>149</v>
      </c>
      <c r="F12" s="45" t="s">
        <v>6</v>
      </c>
    </row>
    <row r="13" spans="2:6" x14ac:dyDescent="0.2">
      <c r="B13" s="46"/>
      <c r="C13" s="47"/>
      <c r="D13" s="47"/>
      <c r="E13" s="47"/>
      <c r="F13" s="48"/>
    </row>
    <row r="14" spans="2:6" x14ac:dyDescent="0.2">
      <c r="B14" s="46"/>
      <c r="C14" s="49" t="s">
        <v>31</v>
      </c>
      <c r="D14" s="49"/>
      <c r="E14" s="49"/>
      <c r="F14" s="50"/>
    </row>
    <row r="15" spans="2:6" x14ac:dyDescent="0.2">
      <c r="B15" s="238">
        <v>1</v>
      </c>
      <c r="C15" s="10" t="s">
        <v>201</v>
      </c>
      <c r="D15" s="173">
        <v>206</v>
      </c>
      <c r="E15" s="160">
        <v>6585.83</v>
      </c>
      <c r="F15" s="16">
        <v>0.99790000000000001</v>
      </c>
    </row>
    <row r="16" spans="2:6" x14ac:dyDescent="0.2">
      <c r="B16" s="238">
        <v>2</v>
      </c>
      <c r="C16" s="10" t="s">
        <v>177</v>
      </c>
      <c r="D16" s="173">
        <v>7</v>
      </c>
      <c r="E16" s="160">
        <v>22.47</v>
      </c>
      <c r="F16" s="16">
        <v>3.3999999999999998E-3</v>
      </c>
    </row>
    <row r="17" spans="1:6" x14ac:dyDescent="0.2">
      <c r="B17" s="238"/>
      <c r="C17" s="10"/>
      <c r="D17" s="173"/>
      <c r="E17" s="160"/>
      <c r="F17" s="16"/>
    </row>
    <row r="18" spans="1:6" ht="12" customHeight="1" x14ac:dyDescent="0.2">
      <c r="B18" s="46"/>
      <c r="C18" s="10"/>
      <c r="D18" s="14"/>
      <c r="E18" s="15"/>
      <c r="F18" s="16"/>
    </row>
    <row r="19" spans="1:6" s="24" customFormat="1" x14ac:dyDescent="0.2">
      <c r="B19" s="52"/>
      <c r="C19" s="21" t="s">
        <v>50</v>
      </c>
      <c r="D19" s="112"/>
      <c r="E19" s="53">
        <v>6608.3</v>
      </c>
      <c r="F19" s="59">
        <v>1.0013000000000001</v>
      </c>
    </row>
    <row r="20" spans="1:6" s="24" customFormat="1" x14ac:dyDescent="0.2">
      <c r="B20" s="52"/>
      <c r="C20" s="21"/>
      <c r="D20" s="21"/>
      <c r="E20" s="54"/>
      <c r="F20" s="55"/>
    </row>
    <row r="21" spans="1:6" s="24" customFormat="1" x14ac:dyDescent="0.2">
      <c r="B21" s="52"/>
      <c r="C21" s="21" t="s">
        <v>56</v>
      </c>
      <c r="D21" s="21"/>
      <c r="E21" s="54"/>
      <c r="F21" s="55"/>
    </row>
    <row r="22" spans="1:6" s="24" customFormat="1" x14ac:dyDescent="0.2">
      <c r="B22" s="52"/>
      <c r="C22" s="21"/>
      <c r="D22" s="14"/>
      <c r="E22" s="15"/>
      <c r="F22" s="51"/>
    </row>
    <row r="23" spans="1:6" s="24" customFormat="1" x14ac:dyDescent="0.2">
      <c r="B23" s="52" t="s">
        <v>32</v>
      </c>
      <c r="C23" s="21" t="s">
        <v>8</v>
      </c>
      <c r="D23" s="207" t="s">
        <v>9</v>
      </c>
      <c r="E23" s="207" t="s">
        <v>9</v>
      </c>
      <c r="F23" s="208" t="s">
        <v>9</v>
      </c>
    </row>
    <row r="24" spans="1:6" s="24" customFormat="1" x14ac:dyDescent="0.2">
      <c r="B24" s="52" t="s">
        <v>33</v>
      </c>
      <c r="C24" s="21" t="s">
        <v>11</v>
      </c>
      <c r="D24" s="207" t="s">
        <v>9</v>
      </c>
      <c r="E24" s="207" t="s">
        <v>9</v>
      </c>
      <c r="F24" s="208" t="s">
        <v>9</v>
      </c>
    </row>
    <row r="25" spans="1:6" s="24" customFormat="1" x14ac:dyDescent="0.2">
      <c r="B25" s="52" t="s">
        <v>34</v>
      </c>
      <c r="C25" s="9" t="s">
        <v>13</v>
      </c>
      <c r="D25" s="207" t="s">
        <v>9</v>
      </c>
      <c r="E25" s="207" t="s">
        <v>9</v>
      </c>
      <c r="F25" s="208" t="s">
        <v>9</v>
      </c>
    </row>
    <row r="26" spans="1:6" s="24" customFormat="1" x14ac:dyDescent="0.2">
      <c r="B26" s="52"/>
      <c r="C26" s="21" t="s">
        <v>80</v>
      </c>
      <c r="D26" s="57"/>
      <c r="E26" s="57" t="s">
        <v>9</v>
      </c>
      <c r="F26" s="58" t="s">
        <v>9</v>
      </c>
    </row>
    <row r="27" spans="1:6" s="24" customFormat="1" x14ac:dyDescent="0.2">
      <c r="B27" s="52"/>
      <c r="C27" s="21"/>
      <c r="D27" s="21"/>
      <c r="E27" s="54"/>
      <c r="F27" s="55"/>
    </row>
    <row r="28" spans="1:6" s="24" customFormat="1" x14ac:dyDescent="0.2">
      <c r="B28" s="46"/>
      <c r="C28" s="21" t="s">
        <v>57</v>
      </c>
      <c r="D28" s="57"/>
      <c r="E28" s="57"/>
      <c r="F28" s="58"/>
    </row>
    <row r="29" spans="1:6" s="24" customFormat="1" x14ac:dyDescent="0.2">
      <c r="B29" s="46"/>
      <c r="C29" s="21"/>
      <c r="D29" s="57"/>
      <c r="E29" s="57"/>
      <c r="F29" s="58"/>
    </row>
    <row r="30" spans="1:6" s="24" customFormat="1" x14ac:dyDescent="0.2">
      <c r="A30" s="24" t="s">
        <v>353</v>
      </c>
      <c r="B30" s="281" t="s">
        <v>7</v>
      </c>
      <c r="C30" s="9" t="s">
        <v>82</v>
      </c>
      <c r="D30" s="57"/>
      <c r="E30" s="172">
        <v>10.3</v>
      </c>
      <c r="F30" s="59">
        <v>1.6000000000000001E-3</v>
      </c>
    </row>
    <row r="31" spans="1:6" s="24" customFormat="1" x14ac:dyDescent="0.2">
      <c r="B31" s="46"/>
      <c r="C31" s="21"/>
      <c r="D31" s="21"/>
      <c r="E31" s="54"/>
      <c r="F31" s="55"/>
    </row>
    <row r="32" spans="1:6" s="24" customFormat="1" x14ac:dyDescent="0.2">
      <c r="B32" s="46"/>
      <c r="C32" s="9" t="s">
        <v>83</v>
      </c>
      <c r="D32" s="21"/>
      <c r="E32" s="54"/>
      <c r="F32" s="55"/>
    </row>
    <row r="33" spans="1:6" x14ac:dyDescent="0.2">
      <c r="B33" s="46"/>
      <c r="C33" s="14" t="s">
        <v>35</v>
      </c>
      <c r="D33" s="21"/>
      <c r="E33" s="172">
        <v>-19.170000000000073</v>
      </c>
      <c r="F33" s="59">
        <v>-2.9000000000001247E-3</v>
      </c>
    </row>
    <row r="34" spans="1:6" x14ac:dyDescent="0.2">
      <c r="B34" s="46"/>
      <c r="C34" s="21"/>
      <c r="D34" s="21"/>
      <c r="E34" s="15"/>
      <c r="F34" s="51"/>
    </row>
    <row r="35" spans="1:6" x14ac:dyDescent="0.2">
      <c r="A35" s="2" t="s">
        <v>281</v>
      </c>
      <c r="B35" s="46"/>
      <c r="C35" s="121" t="s">
        <v>14</v>
      </c>
      <c r="D35" s="60"/>
      <c r="E35" s="172">
        <v>6599.43</v>
      </c>
      <c r="F35" s="59">
        <v>1</v>
      </c>
    </row>
    <row r="36" spans="1:6" ht="13.5" thickBot="1" x14ac:dyDescent="0.25">
      <c r="B36" s="131"/>
      <c r="C36" s="132"/>
      <c r="D36" s="132"/>
      <c r="E36" s="133"/>
      <c r="F36" s="134"/>
    </row>
    <row r="37" spans="1:6" x14ac:dyDescent="0.2">
      <c r="B37" s="29"/>
      <c r="C37" s="30"/>
      <c r="D37" s="30"/>
      <c r="E37" s="31"/>
      <c r="F37" s="135"/>
    </row>
    <row r="38" spans="1:6" x14ac:dyDescent="0.2">
      <c r="B38" s="6" t="s">
        <v>15</v>
      </c>
      <c r="C38" s="42"/>
      <c r="D38" s="42"/>
      <c r="E38" s="62"/>
      <c r="F38" s="41"/>
    </row>
    <row r="39" spans="1:6" ht="13.5" customHeight="1" x14ac:dyDescent="0.2">
      <c r="B39" s="33" t="s">
        <v>16</v>
      </c>
      <c r="C39" s="489" t="s">
        <v>372</v>
      </c>
      <c r="D39" s="489"/>
      <c r="E39" s="489"/>
      <c r="F39" s="490"/>
    </row>
    <row r="40" spans="1:6" ht="14.25" customHeight="1" x14ac:dyDescent="0.2">
      <c r="B40" s="33" t="s">
        <v>17</v>
      </c>
      <c r="C40" s="4" t="s">
        <v>36</v>
      </c>
      <c r="D40" s="4"/>
      <c r="E40" s="62"/>
      <c r="F40" s="41"/>
    </row>
    <row r="41" spans="1:6" ht="25.5" x14ac:dyDescent="0.2">
      <c r="B41" s="33"/>
      <c r="C41" s="364" t="s">
        <v>20</v>
      </c>
      <c r="D41" s="365" t="s">
        <v>373</v>
      </c>
      <c r="E41" s="110"/>
      <c r="F41" s="141"/>
    </row>
    <row r="42" spans="1:6" x14ac:dyDescent="0.2">
      <c r="A42" s="2" t="s">
        <v>242</v>
      </c>
      <c r="B42" s="33"/>
      <c r="C42" s="366" t="s">
        <v>21</v>
      </c>
      <c r="D42" s="367">
        <v>1452.4583</v>
      </c>
      <c r="E42" s="110"/>
      <c r="F42" s="141"/>
    </row>
    <row r="43" spans="1:6" ht="18.75" customHeight="1" x14ac:dyDescent="0.2">
      <c r="B43" s="63" t="s">
        <v>18</v>
      </c>
      <c r="C43" s="110" t="s">
        <v>385</v>
      </c>
      <c r="D43" s="298"/>
      <c r="E43" s="298"/>
      <c r="F43" s="141"/>
    </row>
    <row r="44" spans="1:6" ht="18.75" customHeight="1" x14ac:dyDescent="0.2">
      <c r="B44" s="63" t="s">
        <v>23</v>
      </c>
      <c r="C44" s="483" t="s">
        <v>375</v>
      </c>
      <c r="D44" s="483"/>
      <c r="E44" s="483"/>
      <c r="F44" s="141"/>
    </row>
    <row r="45" spans="1:6" ht="28.5" customHeight="1" x14ac:dyDescent="0.2">
      <c r="B45" s="34" t="s">
        <v>24</v>
      </c>
      <c r="C45" s="484" t="s">
        <v>388</v>
      </c>
      <c r="D45" s="484"/>
      <c r="E45" s="484"/>
      <c r="F45" s="485"/>
    </row>
    <row r="46" spans="1:6" ht="17.25" customHeight="1" x14ac:dyDescent="0.2">
      <c r="B46" s="109" t="s">
        <v>25</v>
      </c>
      <c r="C46" s="110" t="s">
        <v>193</v>
      </c>
      <c r="D46" s="359"/>
      <c r="E46" s="359"/>
      <c r="F46" s="360"/>
    </row>
    <row r="47" spans="1:6" ht="16.5" customHeight="1" x14ac:dyDescent="0.2">
      <c r="B47" s="109" t="s">
        <v>26</v>
      </c>
      <c r="C47" s="1" t="s">
        <v>337</v>
      </c>
      <c r="D47" s="359"/>
      <c r="E47" s="359"/>
      <c r="F47" s="360"/>
    </row>
    <row r="48" spans="1:6" ht="17.25" customHeight="1" x14ac:dyDescent="0.2">
      <c r="B48" s="109" t="s">
        <v>27</v>
      </c>
      <c r="C48" s="110" t="s">
        <v>191</v>
      </c>
      <c r="D48" s="359"/>
      <c r="E48" s="359"/>
      <c r="F48" s="360"/>
    </row>
    <row r="49" spans="2:6" ht="17.25" customHeight="1" x14ac:dyDescent="0.2">
      <c r="B49" s="109" t="s">
        <v>37</v>
      </c>
      <c r="C49" s="110" t="s">
        <v>192</v>
      </c>
      <c r="D49" s="359"/>
      <c r="E49" s="359"/>
      <c r="F49" s="360"/>
    </row>
    <row r="50" spans="2:6" ht="17.25" customHeight="1" x14ac:dyDescent="0.2">
      <c r="B50" s="109" t="s">
        <v>53</v>
      </c>
      <c r="C50" s="1" t="s">
        <v>389</v>
      </c>
      <c r="D50" s="359"/>
      <c r="E50" s="359"/>
      <c r="F50" s="360"/>
    </row>
    <row r="51" spans="2:6" ht="17.25" customHeight="1" x14ac:dyDescent="0.2">
      <c r="B51" s="109"/>
      <c r="C51" s="110"/>
      <c r="D51" s="359"/>
      <c r="E51" s="359"/>
      <c r="F51" s="360"/>
    </row>
    <row r="52" spans="2:6" ht="17.25" customHeight="1" thickBot="1" x14ac:dyDescent="0.25">
      <c r="B52" s="36" t="s">
        <v>47</v>
      </c>
      <c r="C52" s="37" t="s">
        <v>48</v>
      </c>
      <c r="D52" s="37"/>
      <c r="E52" s="37"/>
      <c r="F52" s="65"/>
    </row>
  </sheetData>
  <sortState ref="C15:F17">
    <sortCondition descending="1" ref="E15:E17"/>
  </sortState>
  <mergeCells count="9">
    <mergeCell ref="C44:E44"/>
    <mergeCell ref="C45:F45"/>
    <mergeCell ref="B1:F1"/>
    <mergeCell ref="B3:F3"/>
    <mergeCell ref="B4:F4"/>
    <mergeCell ref="B8:F8"/>
    <mergeCell ref="B10:F10"/>
    <mergeCell ref="C39:F39"/>
    <mergeCell ref="B5:F6"/>
  </mergeCells>
  <conditionalFormatting sqref="XDV15:XFD15">
    <cfRule type="containsText" dxfId="0" priority="6" operator="containsText" text="false">
      <formula>NOT(ISERROR(SEARCH("false",XDV15)))</formula>
    </cfRule>
  </conditionalFormatting>
  <pageMargins left="0.56000000000000005" right="0.52" top="0.61" bottom="0.63"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topLeftCell="B1" zoomScale="90" zoomScaleNormal="90" workbookViewId="0">
      <selection activeCell="B12" sqref="B12:H107"/>
    </sheetView>
  </sheetViews>
  <sheetFormatPr defaultColWidth="9.140625" defaultRowHeight="12.75" x14ac:dyDescent="0.2"/>
  <cols>
    <col min="1" max="1" width="14.42578125" style="2" hidden="1" customWidth="1"/>
    <col min="2" max="2" width="6.5703125" style="2" customWidth="1"/>
    <col min="3" max="3" width="53.5703125" style="2" customWidth="1"/>
    <col min="4" max="4" width="22.42578125" style="2" customWidth="1"/>
    <col min="5" max="5" width="25.85546875" style="2" bestFit="1" customWidth="1"/>
    <col min="6" max="6" width="9.85546875" style="2" customWidth="1"/>
    <col min="7" max="7" width="10.5703125" style="17" customWidth="1"/>
    <col min="8" max="8" width="11.140625" style="2" bestFit="1" customWidth="1"/>
    <col min="9" max="16384" width="9.140625" style="2"/>
  </cols>
  <sheetData>
    <row r="1" spans="1:8" x14ac:dyDescent="0.2">
      <c r="B1" s="452" t="s">
        <v>0</v>
      </c>
      <c r="C1" s="453"/>
      <c r="D1" s="453"/>
      <c r="E1" s="493"/>
      <c r="F1" s="453"/>
      <c r="G1" s="453"/>
      <c r="H1" s="454"/>
    </row>
    <row r="2" spans="1:8" x14ac:dyDescent="0.2">
      <c r="B2" s="3"/>
      <c r="C2" s="4"/>
      <c r="D2" s="4"/>
      <c r="E2" s="4"/>
      <c r="F2" s="4"/>
      <c r="G2" s="62"/>
      <c r="H2" s="41"/>
    </row>
    <row r="3" spans="1:8" x14ac:dyDescent="0.2">
      <c r="B3" s="455" t="s">
        <v>1</v>
      </c>
      <c r="C3" s="456"/>
      <c r="D3" s="456"/>
      <c r="E3" s="494"/>
      <c r="F3" s="456"/>
      <c r="G3" s="456"/>
      <c r="H3" s="457"/>
    </row>
    <row r="4" spans="1:8" x14ac:dyDescent="0.2">
      <c r="B4" s="455" t="s">
        <v>2</v>
      </c>
      <c r="C4" s="456"/>
      <c r="D4" s="456"/>
      <c r="E4" s="494"/>
      <c r="F4" s="456"/>
      <c r="G4" s="456"/>
      <c r="H4" s="457"/>
    </row>
    <row r="5" spans="1:8" ht="15" customHeight="1" x14ac:dyDescent="0.2">
      <c r="B5" s="458" t="s">
        <v>137</v>
      </c>
      <c r="C5" s="459"/>
      <c r="D5" s="459"/>
      <c r="E5" s="459"/>
      <c r="F5" s="459"/>
      <c r="G5" s="459"/>
      <c r="H5" s="460"/>
    </row>
    <row r="6" spans="1:8" ht="15" customHeight="1" x14ac:dyDescent="0.2">
      <c r="B6" s="458"/>
      <c r="C6" s="459"/>
      <c r="D6" s="459"/>
      <c r="E6" s="459"/>
      <c r="F6" s="459"/>
      <c r="G6" s="459"/>
      <c r="H6" s="460"/>
    </row>
    <row r="7" spans="1:8" x14ac:dyDescent="0.2">
      <c r="B7" s="3"/>
      <c r="C7" s="4"/>
      <c r="D7" s="4"/>
      <c r="E7" s="4"/>
      <c r="F7" s="4"/>
      <c r="G7" s="62"/>
      <c r="H7" s="41"/>
    </row>
    <row r="8" spans="1:8" x14ac:dyDescent="0.2">
      <c r="B8" s="455" t="s">
        <v>93</v>
      </c>
      <c r="C8" s="456"/>
      <c r="D8" s="456"/>
      <c r="E8" s="494"/>
      <c r="F8" s="456"/>
      <c r="G8" s="456"/>
      <c r="H8" s="457"/>
    </row>
    <row r="9" spans="1:8" x14ac:dyDescent="0.2">
      <c r="B9" s="3"/>
      <c r="C9" s="4"/>
      <c r="D9" s="4"/>
      <c r="E9" s="4"/>
      <c r="F9" s="4"/>
      <c r="G9" s="62"/>
      <c r="H9" s="41"/>
    </row>
    <row r="10" spans="1:8" x14ac:dyDescent="0.2">
      <c r="B10" s="455" t="str">
        <f>"Monthly Portfolio Statement of the Quantum Index Fund for the period ended "&amp;TEXT(Index!C23,"mmmmmmmmmm dd, yyyy")</f>
        <v>Monthly Portfolio Statement of the Quantum Index Fund for the period ended June 30, 2016</v>
      </c>
      <c r="C10" s="456"/>
      <c r="D10" s="456"/>
      <c r="E10" s="494"/>
      <c r="F10" s="456"/>
      <c r="G10" s="456"/>
      <c r="H10" s="457"/>
    </row>
    <row r="11" spans="1:8" ht="13.5" thickBot="1" x14ac:dyDescent="0.25">
      <c r="B11" s="66"/>
      <c r="C11" s="37"/>
      <c r="D11" s="37"/>
      <c r="E11" s="37"/>
      <c r="F11" s="37"/>
      <c r="G11" s="67"/>
      <c r="H11" s="65"/>
    </row>
    <row r="12" spans="1:8" s="237" customFormat="1" ht="48" customHeight="1" x14ac:dyDescent="0.25">
      <c r="B12" s="231" t="s">
        <v>3</v>
      </c>
      <c r="C12" s="239" t="s">
        <v>4</v>
      </c>
      <c r="D12" s="233" t="s">
        <v>98</v>
      </c>
      <c r="E12" s="239" t="s">
        <v>38</v>
      </c>
      <c r="F12" s="239" t="s">
        <v>5</v>
      </c>
      <c r="G12" s="235" t="s">
        <v>149</v>
      </c>
      <c r="H12" s="236" t="s">
        <v>6</v>
      </c>
    </row>
    <row r="13" spans="1:8" x14ac:dyDescent="0.2">
      <c r="B13" s="46"/>
      <c r="C13" s="21"/>
      <c r="D13" s="130"/>
      <c r="E13" s="14"/>
      <c r="F13" s="14"/>
      <c r="G13" s="14"/>
      <c r="H13" s="61"/>
    </row>
    <row r="14" spans="1:8" x14ac:dyDescent="0.2">
      <c r="A14" s="2" t="s">
        <v>160</v>
      </c>
      <c r="B14" s="46"/>
      <c r="C14" s="21" t="s">
        <v>58</v>
      </c>
      <c r="D14" s="130"/>
      <c r="E14" s="14"/>
      <c r="F14" s="14"/>
      <c r="G14" s="14"/>
      <c r="H14" s="61"/>
    </row>
    <row r="15" spans="1:8" x14ac:dyDescent="0.2">
      <c r="B15" s="46"/>
      <c r="C15" s="49"/>
      <c r="D15" s="130"/>
      <c r="E15" s="162"/>
      <c r="F15" s="15"/>
      <c r="G15" s="14"/>
      <c r="H15" s="61"/>
    </row>
    <row r="16" spans="1:8" x14ac:dyDescent="0.2">
      <c r="B16" s="238" t="s">
        <v>7</v>
      </c>
      <c r="C16" s="21" t="s">
        <v>8</v>
      </c>
      <c r="D16" s="130"/>
      <c r="E16" s="15"/>
      <c r="F16" s="15"/>
      <c r="G16" s="14"/>
      <c r="H16" s="61"/>
    </row>
    <row r="17" spans="1:8" x14ac:dyDescent="0.2">
      <c r="B17" s="238"/>
      <c r="C17" s="21"/>
      <c r="D17" s="130"/>
      <c r="E17" s="15"/>
      <c r="F17" s="15"/>
      <c r="G17" s="14"/>
      <c r="H17" s="61"/>
    </row>
    <row r="18" spans="1:8" x14ac:dyDescent="0.2">
      <c r="A18" s="2" t="str">
        <f t="shared" ref="A18:A49" si="0">$A$14&amp;D18</f>
        <v>QIFINE040A01026</v>
      </c>
      <c r="B18" s="238">
        <v>1</v>
      </c>
      <c r="C18" s="201" t="s">
        <v>390</v>
      </c>
      <c r="D18" s="130" t="s">
        <v>102</v>
      </c>
      <c r="E18" s="160" t="s">
        <v>64</v>
      </c>
      <c r="F18" s="161">
        <v>2513</v>
      </c>
      <c r="G18" s="160">
        <v>29.56</v>
      </c>
      <c r="H18" s="16">
        <v>7.7499999999999999E-2</v>
      </c>
    </row>
    <row r="19" spans="1:8" x14ac:dyDescent="0.2">
      <c r="A19" s="2" t="str">
        <f t="shared" si="0"/>
        <v>QIFINE009A01021</v>
      </c>
      <c r="B19" s="238">
        <v>2</v>
      </c>
      <c r="C19" s="201" t="s">
        <v>364</v>
      </c>
      <c r="D19" s="130" t="s">
        <v>100</v>
      </c>
      <c r="E19" s="160" t="s">
        <v>63</v>
      </c>
      <c r="F19" s="161">
        <v>2507</v>
      </c>
      <c r="G19" s="160">
        <v>29.35</v>
      </c>
      <c r="H19" s="16">
        <v>7.6899999999999996E-2</v>
      </c>
    </row>
    <row r="20" spans="1:8" x14ac:dyDescent="0.2">
      <c r="A20" s="2" t="str">
        <f t="shared" si="0"/>
        <v>QIFINE154A01025</v>
      </c>
      <c r="B20" s="238">
        <v>3</v>
      </c>
      <c r="C20" s="201" t="s">
        <v>391</v>
      </c>
      <c r="D20" s="130" t="s">
        <v>132</v>
      </c>
      <c r="E20" s="160" t="s">
        <v>68</v>
      </c>
      <c r="F20" s="161">
        <v>7060</v>
      </c>
      <c r="G20" s="160">
        <v>26.01</v>
      </c>
      <c r="H20" s="16">
        <v>6.8199999999999997E-2</v>
      </c>
    </row>
    <row r="21" spans="1:8" x14ac:dyDescent="0.2">
      <c r="A21" s="2" t="str">
        <f t="shared" si="0"/>
        <v>QIFINE001A01036</v>
      </c>
      <c r="B21" s="238">
        <v>4</v>
      </c>
      <c r="C21" s="201" t="s">
        <v>365</v>
      </c>
      <c r="D21" s="130" t="s">
        <v>101</v>
      </c>
      <c r="E21" s="160" t="s">
        <v>65</v>
      </c>
      <c r="F21" s="161">
        <v>1981</v>
      </c>
      <c r="G21" s="160">
        <v>24.83</v>
      </c>
      <c r="H21" s="16">
        <v>6.5100000000000005E-2</v>
      </c>
    </row>
    <row r="22" spans="1:8" x14ac:dyDescent="0.2">
      <c r="A22" s="2" t="str">
        <f t="shared" si="0"/>
        <v>QIFINE002A01018</v>
      </c>
      <c r="B22" s="238">
        <v>5</v>
      </c>
      <c r="C22" s="201" t="s">
        <v>392</v>
      </c>
      <c r="D22" s="130" t="s">
        <v>99</v>
      </c>
      <c r="E22" s="160" t="s">
        <v>74</v>
      </c>
      <c r="F22" s="161">
        <v>2073</v>
      </c>
      <c r="G22" s="160">
        <v>20.09</v>
      </c>
      <c r="H22" s="16">
        <v>5.2600000000000001E-2</v>
      </c>
    </row>
    <row r="23" spans="1:8" x14ac:dyDescent="0.2">
      <c r="A23" s="2" t="str">
        <f t="shared" si="0"/>
        <v>QIFINE090A01021</v>
      </c>
      <c r="B23" s="238">
        <v>6</v>
      </c>
      <c r="C23" s="201" t="s">
        <v>393</v>
      </c>
      <c r="D23" s="130" t="s">
        <v>208</v>
      </c>
      <c r="E23" s="160" t="s">
        <v>64</v>
      </c>
      <c r="F23" s="161">
        <v>7294</v>
      </c>
      <c r="G23" s="160">
        <v>17.55</v>
      </c>
      <c r="H23" s="16">
        <v>4.5999999999999999E-2</v>
      </c>
    </row>
    <row r="24" spans="1:8" x14ac:dyDescent="0.2">
      <c r="A24" s="2" t="str">
        <f t="shared" si="0"/>
        <v>QIFINE467B01029</v>
      </c>
      <c r="B24" s="238">
        <v>7</v>
      </c>
      <c r="C24" s="201" t="s">
        <v>366</v>
      </c>
      <c r="D24" s="130" t="s">
        <v>104</v>
      </c>
      <c r="E24" s="160" t="s">
        <v>63</v>
      </c>
      <c r="F24" s="161">
        <v>668</v>
      </c>
      <c r="G24" s="160">
        <v>17.05</v>
      </c>
      <c r="H24" s="16">
        <v>4.4699999999999997E-2</v>
      </c>
    </row>
    <row r="25" spans="1:8" x14ac:dyDescent="0.2">
      <c r="A25" s="2" t="str">
        <f t="shared" si="0"/>
        <v>QIFINE018A01030</v>
      </c>
      <c r="B25" s="238">
        <v>8</v>
      </c>
      <c r="C25" s="201" t="s">
        <v>394</v>
      </c>
      <c r="D25" s="130" t="s">
        <v>103</v>
      </c>
      <c r="E25" s="160" t="s">
        <v>71</v>
      </c>
      <c r="F25" s="161">
        <v>1028</v>
      </c>
      <c r="G25" s="160">
        <v>15.38</v>
      </c>
      <c r="H25" s="16">
        <v>4.0300000000000002E-2</v>
      </c>
    </row>
    <row r="26" spans="1:8" x14ac:dyDescent="0.2">
      <c r="A26" s="24" t="str">
        <f t="shared" si="0"/>
        <v>QIFINE238A01034</v>
      </c>
      <c r="B26" s="253">
        <v>9</v>
      </c>
      <c r="C26" s="201" t="s">
        <v>395</v>
      </c>
      <c r="D26" s="130" t="s">
        <v>187</v>
      </c>
      <c r="E26" s="160" t="s">
        <v>64</v>
      </c>
      <c r="F26" s="161">
        <v>2091</v>
      </c>
      <c r="G26" s="160">
        <v>11.16</v>
      </c>
      <c r="H26" s="16">
        <v>2.92E-2</v>
      </c>
    </row>
    <row r="27" spans="1:8" x14ac:dyDescent="0.2">
      <c r="A27" s="2" t="str">
        <f t="shared" si="0"/>
        <v>QIFINE155A01022</v>
      </c>
      <c r="B27" s="238">
        <v>10</v>
      </c>
      <c r="C27" s="201" t="s">
        <v>368</v>
      </c>
      <c r="D27" s="130" t="s">
        <v>107</v>
      </c>
      <c r="E27" s="160" t="s">
        <v>62</v>
      </c>
      <c r="F27" s="161">
        <v>2427</v>
      </c>
      <c r="G27" s="160">
        <v>11.15</v>
      </c>
      <c r="H27" s="16">
        <v>2.92E-2</v>
      </c>
    </row>
    <row r="28" spans="1:8" x14ac:dyDescent="0.2">
      <c r="A28" s="2" t="str">
        <f t="shared" si="0"/>
        <v>QIFINE044A01036</v>
      </c>
      <c r="B28" s="238">
        <v>11</v>
      </c>
      <c r="C28" s="201" t="s">
        <v>311</v>
      </c>
      <c r="D28" s="130" t="s">
        <v>111</v>
      </c>
      <c r="E28" s="160" t="s">
        <v>75</v>
      </c>
      <c r="F28" s="161">
        <v>1359</v>
      </c>
      <c r="G28" s="160">
        <v>10.37</v>
      </c>
      <c r="H28" s="16">
        <v>2.7199999999999998E-2</v>
      </c>
    </row>
    <row r="29" spans="1:8" x14ac:dyDescent="0.2">
      <c r="A29" s="2" t="str">
        <f t="shared" si="0"/>
        <v>QIFINE237A01028</v>
      </c>
      <c r="B29" s="238">
        <v>12</v>
      </c>
      <c r="C29" s="201" t="s">
        <v>301</v>
      </c>
      <c r="D29" s="130" t="s">
        <v>113</v>
      </c>
      <c r="E29" s="160" t="s">
        <v>64</v>
      </c>
      <c r="F29" s="161">
        <v>1337</v>
      </c>
      <c r="G29" s="160">
        <v>10.210000000000001</v>
      </c>
      <c r="H29" s="16">
        <v>2.6800000000000001E-2</v>
      </c>
    </row>
    <row r="30" spans="1:8" x14ac:dyDescent="0.2">
      <c r="A30" s="2" t="str">
        <f t="shared" si="0"/>
        <v>QIFINE062A01020</v>
      </c>
      <c r="B30" s="238">
        <v>13</v>
      </c>
      <c r="C30" s="201" t="s">
        <v>215</v>
      </c>
      <c r="D30" s="130" t="s">
        <v>205</v>
      </c>
      <c r="E30" s="160" t="s">
        <v>64</v>
      </c>
      <c r="F30" s="161">
        <v>3896</v>
      </c>
      <c r="G30" s="160">
        <v>8.52</v>
      </c>
      <c r="H30" s="16">
        <v>2.23E-2</v>
      </c>
    </row>
    <row r="31" spans="1:8" x14ac:dyDescent="0.2">
      <c r="A31" s="2" t="str">
        <f t="shared" si="0"/>
        <v>QIFINE101A01026</v>
      </c>
      <c r="B31" s="238">
        <v>14</v>
      </c>
      <c r="C31" s="201" t="s">
        <v>304</v>
      </c>
      <c r="D31" s="130" t="s">
        <v>108</v>
      </c>
      <c r="E31" s="160" t="s">
        <v>62</v>
      </c>
      <c r="F31" s="161">
        <v>577</v>
      </c>
      <c r="G31" s="160">
        <v>8.25</v>
      </c>
      <c r="H31" s="16">
        <v>2.1600000000000001E-2</v>
      </c>
    </row>
    <row r="32" spans="1:8" x14ac:dyDescent="0.2">
      <c r="A32" s="2" t="str">
        <f t="shared" si="0"/>
        <v>QIFINE030A01027</v>
      </c>
      <c r="B32" s="238">
        <v>15</v>
      </c>
      <c r="C32" s="201" t="s">
        <v>298</v>
      </c>
      <c r="D32" s="130" t="s">
        <v>105</v>
      </c>
      <c r="E32" s="160" t="s">
        <v>68</v>
      </c>
      <c r="F32" s="161">
        <v>896</v>
      </c>
      <c r="G32" s="160">
        <v>8.0500000000000007</v>
      </c>
      <c r="H32" s="16">
        <v>2.1100000000000001E-2</v>
      </c>
    </row>
    <row r="33" spans="1:8" x14ac:dyDescent="0.2">
      <c r="A33" s="2" t="str">
        <f t="shared" si="0"/>
        <v>QIFINE585B01010</v>
      </c>
      <c r="B33" s="238">
        <v>16</v>
      </c>
      <c r="C33" s="201" t="s">
        <v>305</v>
      </c>
      <c r="D33" s="130" t="s">
        <v>121</v>
      </c>
      <c r="E33" s="160" t="s">
        <v>62</v>
      </c>
      <c r="F33" s="161">
        <v>167</v>
      </c>
      <c r="G33" s="160">
        <v>6.99</v>
      </c>
      <c r="H33" s="16">
        <v>1.83E-2</v>
      </c>
    </row>
    <row r="34" spans="1:8" x14ac:dyDescent="0.2">
      <c r="A34" s="2" t="str">
        <f t="shared" si="0"/>
        <v>QIFINE095A01012</v>
      </c>
      <c r="B34" s="238">
        <v>17</v>
      </c>
      <c r="C34" s="201" t="s">
        <v>300</v>
      </c>
      <c r="D34" s="130" t="s">
        <v>170</v>
      </c>
      <c r="E34" s="160" t="s">
        <v>64</v>
      </c>
      <c r="F34" s="161">
        <v>612</v>
      </c>
      <c r="G34" s="160">
        <v>6.8</v>
      </c>
      <c r="H34" s="16">
        <v>1.78E-2</v>
      </c>
    </row>
    <row r="35" spans="1:8" x14ac:dyDescent="0.2">
      <c r="A35" s="2" t="str">
        <f t="shared" si="0"/>
        <v>QIFINE397D01024</v>
      </c>
      <c r="B35" s="238">
        <v>18</v>
      </c>
      <c r="C35" s="201" t="s">
        <v>288</v>
      </c>
      <c r="D35" s="130" t="s">
        <v>109</v>
      </c>
      <c r="E35" s="160" t="s">
        <v>73</v>
      </c>
      <c r="F35" s="161">
        <v>1655</v>
      </c>
      <c r="G35" s="160">
        <v>6.07</v>
      </c>
      <c r="H35" s="16">
        <v>1.5900000000000001E-2</v>
      </c>
    </row>
    <row r="36" spans="1:8" x14ac:dyDescent="0.2">
      <c r="A36" s="2" t="str">
        <f t="shared" si="0"/>
        <v>QIFINE021A01026</v>
      </c>
      <c r="B36" s="238">
        <v>19</v>
      </c>
      <c r="C36" s="201" t="s">
        <v>283</v>
      </c>
      <c r="D36" s="130" t="s">
        <v>172</v>
      </c>
      <c r="E36" s="160" t="s">
        <v>68</v>
      </c>
      <c r="F36" s="161">
        <v>566</v>
      </c>
      <c r="G36" s="160">
        <v>5.68</v>
      </c>
      <c r="H36" s="16">
        <v>1.49E-2</v>
      </c>
    </row>
    <row r="37" spans="1:8" x14ac:dyDescent="0.2">
      <c r="A37" s="2" t="str">
        <f t="shared" si="0"/>
        <v>QIFINE089A01023</v>
      </c>
      <c r="B37" s="238">
        <v>20</v>
      </c>
      <c r="C37" s="201" t="s">
        <v>291</v>
      </c>
      <c r="D37" s="130" t="s">
        <v>117</v>
      </c>
      <c r="E37" s="160" t="s">
        <v>75</v>
      </c>
      <c r="F37" s="161">
        <v>158</v>
      </c>
      <c r="G37" s="160">
        <v>5.34</v>
      </c>
      <c r="H37" s="16">
        <v>1.4E-2</v>
      </c>
    </row>
    <row r="38" spans="1:8" s="24" customFormat="1" x14ac:dyDescent="0.2">
      <c r="A38" s="2" t="str">
        <f t="shared" si="0"/>
        <v>QIFINE860A01027</v>
      </c>
      <c r="B38" s="238">
        <v>21</v>
      </c>
      <c r="C38" s="201" t="s">
        <v>295</v>
      </c>
      <c r="D38" s="130" t="s">
        <v>128</v>
      </c>
      <c r="E38" s="160" t="s">
        <v>63</v>
      </c>
      <c r="F38" s="161">
        <v>708</v>
      </c>
      <c r="G38" s="160">
        <v>5.17</v>
      </c>
      <c r="H38" s="16">
        <v>1.35E-2</v>
      </c>
    </row>
    <row r="39" spans="1:8" s="24" customFormat="1" x14ac:dyDescent="0.2">
      <c r="A39" s="2" t="str">
        <f t="shared" si="0"/>
        <v>QIFINE522F01014</v>
      </c>
      <c r="B39" s="238">
        <v>22</v>
      </c>
      <c r="C39" s="201" t="s">
        <v>290</v>
      </c>
      <c r="D39" s="130" t="s">
        <v>114</v>
      </c>
      <c r="E39" s="160" t="s">
        <v>78</v>
      </c>
      <c r="F39" s="161">
        <v>1585</v>
      </c>
      <c r="G39" s="160">
        <v>4.96</v>
      </c>
      <c r="H39" s="16">
        <v>1.2999999999999999E-2</v>
      </c>
    </row>
    <row r="40" spans="1:8" x14ac:dyDescent="0.2">
      <c r="A40" s="2" t="str">
        <f t="shared" si="0"/>
        <v>QIFINE158A01026</v>
      </c>
      <c r="B40" s="238">
        <v>23</v>
      </c>
      <c r="C40" s="201" t="s">
        <v>296</v>
      </c>
      <c r="D40" s="130" t="s">
        <v>122</v>
      </c>
      <c r="E40" s="160" t="s">
        <v>62</v>
      </c>
      <c r="F40" s="161">
        <v>156</v>
      </c>
      <c r="G40" s="160">
        <v>4.96</v>
      </c>
      <c r="H40" s="16">
        <v>1.2999999999999999E-2</v>
      </c>
    </row>
    <row r="41" spans="1:8" x14ac:dyDescent="0.2">
      <c r="A41" s="2" t="str">
        <f t="shared" si="0"/>
        <v>QIFINE213A01029</v>
      </c>
      <c r="B41" s="238">
        <v>24</v>
      </c>
      <c r="C41" s="201" t="s">
        <v>309</v>
      </c>
      <c r="D41" s="130" t="s">
        <v>106</v>
      </c>
      <c r="E41" s="160" t="s">
        <v>66</v>
      </c>
      <c r="F41" s="161">
        <v>2254</v>
      </c>
      <c r="G41" s="160">
        <v>4.88</v>
      </c>
      <c r="H41" s="16">
        <v>1.2800000000000001E-2</v>
      </c>
    </row>
    <row r="42" spans="1:8" x14ac:dyDescent="0.2">
      <c r="A42" s="2" t="str">
        <f t="shared" si="0"/>
        <v>QIFINE733E01010</v>
      </c>
      <c r="B42" s="238">
        <v>25</v>
      </c>
      <c r="C42" s="201" t="s">
        <v>308</v>
      </c>
      <c r="D42" s="130" t="s">
        <v>115</v>
      </c>
      <c r="E42" s="160" t="s">
        <v>70</v>
      </c>
      <c r="F42" s="161">
        <v>3119</v>
      </c>
      <c r="G42" s="160">
        <v>4.87</v>
      </c>
      <c r="H42" s="16">
        <v>1.2800000000000001E-2</v>
      </c>
    </row>
    <row r="43" spans="1:8" x14ac:dyDescent="0.2">
      <c r="A43" s="2" t="str">
        <f t="shared" si="0"/>
        <v>QIFINE326A01037</v>
      </c>
      <c r="B43" s="238">
        <v>26</v>
      </c>
      <c r="C43" s="201" t="s">
        <v>303</v>
      </c>
      <c r="D43" s="130" t="s">
        <v>129</v>
      </c>
      <c r="E43" s="160" t="s">
        <v>75</v>
      </c>
      <c r="F43" s="161">
        <v>300</v>
      </c>
      <c r="G43" s="160">
        <v>4.62</v>
      </c>
      <c r="H43" s="16">
        <v>1.21E-2</v>
      </c>
    </row>
    <row r="44" spans="1:8" x14ac:dyDescent="0.2">
      <c r="A44" s="2" t="str">
        <f t="shared" si="0"/>
        <v>QIFINE917I01010</v>
      </c>
      <c r="B44" s="253">
        <v>27</v>
      </c>
      <c r="C44" s="201" t="s">
        <v>284</v>
      </c>
      <c r="D44" s="130" t="s">
        <v>112</v>
      </c>
      <c r="E44" s="160" t="s">
        <v>62</v>
      </c>
      <c r="F44" s="161">
        <v>171</v>
      </c>
      <c r="G44" s="160">
        <v>4.5999999999999996</v>
      </c>
      <c r="H44" s="16">
        <v>1.21E-2</v>
      </c>
    </row>
    <row r="45" spans="1:8" x14ac:dyDescent="0.2">
      <c r="A45" s="2" t="str">
        <f t="shared" si="0"/>
        <v>QIFINE528G01019</v>
      </c>
      <c r="B45" s="238">
        <v>28</v>
      </c>
      <c r="C45" s="201" t="s">
        <v>318</v>
      </c>
      <c r="D45" s="130" t="s">
        <v>226</v>
      </c>
      <c r="E45" s="160" t="s">
        <v>64</v>
      </c>
      <c r="F45" s="161">
        <v>411</v>
      </c>
      <c r="G45" s="160">
        <v>4.55</v>
      </c>
      <c r="H45" s="16">
        <v>1.1900000000000001E-2</v>
      </c>
    </row>
    <row r="46" spans="1:8" x14ac:dyDescent="0.2">
      <c r="A46" s="2" t="str">
        <f t="shared" si="0"/>
        <v>QIFINE752E01010</v>
      </c>
      <c r="B46" s="238">
        <v>29</v>
      </c>
      <c r="C46" s="201" t="s">
        <v>310</v>
      </c>
      <c r="D46" s="130" t="s">
        <v>125</v>
      </c>
      <c r="E46" s="160" t="s">
        <v>70</v>
      </c>
      <c r="F46" s="161">
        <v>2757</v>
      </c>
      <c r="G46" s="160">
        <v>4.5</v>
      </c>
      <c r="H46" s="16">
        <v>1.18E-2</v>
      </c>
    </row>
    <row r="47" spans="1:8" x14ac:dyDescent="0.2">
      <c r="A47" s="2" t="str">
        <f t="shared" si="0"/>
        <v>QIFINE075A01022</v>
      </c>
      <c r="B47" s="238">
        <v>30</v>
      </c>
      <c r="C47" s="201" t="s">
        <v>317</v>
      </c>
      <c r="D47" s="130" t="s">
        <v>175</v>
      </c>
      <c r="E47" s="160" t="s">
        <v>63</v>
      </c>
      <c r="F47" s="161">
        <v>806</v>
      </c>
      <c r="G47" s="160">
        <v>4.5</v>
      </c>
      <c r="H47" s="16">
        <v>1.18E-2</v>
      </c>
    </row>
    <row r="48" spans="1:8" x14ac:dyDescent="0.2">
      <c r="A48" s="2" t="str">
        <f t="shared" si="0"/>
        <v>QIFINE481G01011</v>
      </c>
      <c r="B48" s="238">
        <v>31</v>
      </c>
      <c r="C48" s="201" t="s">
        <v>316</v>
      </c>
      <c r="D48" s="130" t="s">
        <v>120</v>
      </c>
      <c r="E48" s="160" t="s">
        <v>69</v>
      </c>
      <c r="F48" s="161">
        <v>131</v>
      </c>
      <c r="G48" s="160">
        <v>4.47</v>
      </c>
      <c r="H48" s="16">
        <v>1.17E-2</v>
      </c>
    </row>
    <row r="49" spans="1:8" x14ac:dyDescent="0.2">
      <c r="A49" s="2" t="str">
        <f t="shared" si="0"/>
        <v>QIFINE669C01036</v>
      </c>
      <c r="B49" s="238">
        <v>32</v>
      </c>
      <c r="C49" s="201" t="s">
        <v>313</v>
      </c>
      <c r="D49" s="130" t="s">
        <v>225</v>
      </c>
      <c r="E49" s="160" t="s">
        <v>63</v>
      </c>
      <c r="F49" s="161">
        <v>780</v>
      </c>
      <c r="G49" s="160">
        <v>3.94</v>
      </c>
      <c r="H49" s="16">
        <v>1.03E-2</v>
      </c>
    </row>
    <row r="50" spans="1:8" x14ac:dyDescent="0.2">
      <c r="A50" s="2" t="str">
        <f t="shared" ref="A50:A68" si="1">$A$14&amp;D50</f>
        <v>QIFINE047A01013</v>
      </c>
      <c r="B50" s="238">
        <v>33</v>
      </c>
      <c r="C50" s="201" t="s">
        <v>293</v>
      </c>
      <c r="D50" s="130" t="s">
        <v>116</v>
      </c>
      <c r="E50" s="160" t="s">
        <v>69</v>
      </c>
      <c r="F50" s="161">
        <v>81</v>
      </c>
      <c r="G50" s="160">
        <v>3.78</v>
      </c>
      <c r="H50" s="16">
        <v>9.9000000000000008E-3</v>
      </c>
    </row>
    <row r="51" spans="1:8" x14ac:dyDescent="0.2">
      <c r="A51" s="2" t="str">
        <f t="shared" si="1"/>
        <v>QIFINE029A01011</v>
      </c>
      <c r="B51" s="238">
        <v>34</v>
      </c>
      <c r="C51" s="201" t="s">
        <v>286</v>
      </c>
      <c r="D51" s="130" t="s">
        <v>131</v>
      </c>
      <c r="E51" s="160" t="s">
        <v>74</v>
      </c>
      <c r="F51" s="161">
        <v>327</v>
      </c>
      <c r="G51" s="160">
        <v>3.51</v>
      </c>
      <c r="H51" s="16">
        <v>9.1999999999999998E-3</v>
      </c>
    </row>
    <row r="52" spans="1:8" x14ac:dyDescent="0.2">
      <c r="A52" s="2" t="str">
        <f t="shared" si="1"/>
        <v>QIFINE059A01026</v>
      </c>
      <c r="B52" s="238">
        <v>35</v>
      </c>
      <c r="C52" s="201" t="s">
        <v>289</v>
      </c>
      <c r="D52" s="130" t="s">
        <v>119</v>
      </c>
      <c r="E52" s="160" t="s">
        <v>75</v>
      </c>
      <c r="F52" s="161">
        <v>635</v>
      </c>
      <c r="G52" s="160">
        <v>3.18</v>
      </c>
      <c r="H52" s="16">
        <v>8.3000000000000001E-3</v>
      </c>
    </row>
    <row r="53" spans="1:8" x14ac:dyDescent="0.2">
      <c r="A53" s="2" t="str">
        <f t="shared" si="1"/>
        <v>QIFINE256A01028</v>
      </c>
      <c r="B53" s="238">
        <v>36</v>
      </c>
      <c r="C53" s="201" t="s">
        <v>319</v>
      </c>
      <c r="D53" s="130" t="s">
        <v>199</v>
      </c>
      <c r="E53" s="160" t="s">
        <v>200</v>
      </c>
      <c r="F53" s="161">
        <v>687</v>
      </c>
      <c r="G53" s="160">
        <v>3.14</v>
      </c>
      <c r="H53" s="16">
        <v>8.2000000000000007E-3</v>
      </c>
    </row>
    <row r="54" spans="1:8" x14ac:dyDescent="0.2">
      <c r="A54" s="2" t="str">
        <f t="shared" si="1"/>
        <v>QIFINE066A01013</v>
      </c>
      <c r="B54" s="238">
        <v>37</v>
      </c>
      <c r="C54" s="201" t="s">
        <v>331</v>
      </c>
      <c r="D54" s="130" t="s">
        <v>330</v>
      </c>
      <c r="E54" s="160" t="s">
        <v>62</v>
      </c>
      <c r="F54" s="161">
        <v>15</v>
      </c>
      <c r="G54" s="160">
        <v>2.88</v>
      </c>
      <c r="H54" s="16">
        <v>7.4999999999999997E-3</v>
      </c>
    </row>
    <row r="55" spans="1:8" x14ac:dyDescent="0.2">
      <c r="A55" s="2" t="str">
        <f t="shared" si="1"/>
        <v>QIFINE081A01012</v>
      </c>
      <c r="B55" s="238">
        <v>38</v>
      </c>
      <c r="C55" s="201" t="s">
        <v>314</v>
      </c>
      <c r="D55" s="130" t="s">
        <v>110</v>
      </c>
      <c r="E55" s="160" t="s">
        <v>72</v>
      </c>
      <c r="F55" s="161">
        <v>841</v>
      </c>
      <c r="G55" s="160">
        <v>2.71</v>
      </c>
      <c r="H55" s="16">
        <v>7.1000000000000004E-3</v>
      </c>
    </row>
    <row r="56" spans="1:8" x14ac:dyDescent="0.2">
      <c r="A56" s="2" t="str">
        <f t="shared" si="1"/>
        <v>QIFINE406A01037</v>
      </c>
      <c r="B56" s="238">
        <v>39</v>
      </c>
      <c r="C56" s="201" t="s">
        <v>326</v>
      </c>
      <c r="D56" s="130" t="s">
        <v>325</v>
      </c>
      <c r="E56" s="160" t="s">
        <v>75</v>
      </c>
      <c r="F56" s="161">
        <v>336</v>
      </c>
      <c r="G56" s="160">
        <v>2.4900000000000002</v>
      </c>
      <c r="H56" s="16">
        <v>6.4999999999999997E-3</v>
      </c>
    </row>
    <row r="57" spans="1:8" x14ac:dyDescent="0.2">
      <c r="A57" s="2" t="str">
        <f t="shared" si="1"/>
        <v>QIFINE323A01026</v>
      </c>
      <c r="B57" s="238">
        <v>40</v>
      </c>
      <c r="C57" s="201" t="s">
        <v>306</v>
      </c>
      <c r="D57" s="130" t="s">
        <v>233</v>
      </c>
      <c r="E57" s="160" t="s">
        <v>182</v>
      </c>
      <c r="F57" s="161">
        <v>11</v>
      </c>
      <c r="G57" s="160">
        <v>2.4900000000000002</v>
      </c>
      <c r="H57" s="16">
        <v>6.4999999999999997E-3</v>
      </c>
    </row>
    <row r="58" spans="1:8" x14ac:dyDescent="0.2">
      <c r="A58" s="2" t="str">
        <f t="shared" si="1"/>
        <v>QIFINE079A01024</v>
      </c>
      <c r="B58" s="238">
        <v>41</v>
      </c>
      <c r="C58" s="201" t="s">
        <v>294</v>
      </c>
      <c r="D58" s="130" t="s">
        <v>127</v>
      </c>
      <c r="E58" s="160" t="s">
        <v>69</v>
      </c>
      <c r="F58" s="161">
        <v>974</v>
      </c>
      <c r="G58" s="160">
        <v>2.48</v>
      </c>
      <c r="H58" s="16">
        <v>6.4999999999999997E-3</v>
      </c>
    </row>
    <row r="59" spans="1:8" x14ac:dyDescent="0.2">
      <c r="A59" s="2" t="str">
        <f t="shared" si="1"/>
        <v>QIFINE742F01042</v>
      </c>
      <c r="B59" s="238">
        <v>42</v>
      </c>
      <c r="C59" s="201" t="s">
        <v>307</v>
      </c>
      <c r="D59" s="130" t="s">
        <v>267</v>
      </c>
      <c r="E59" s="160" t="s">
        <v>268</v>
      </c>
      <c r="F59" s="161">
        <v>1149</v>
      </c>
      <c r="G59" s="160">
        <v>2.38</v>
      </c>
      <c r="H59" s="16">
        <v>6.1999999999999998E-3</v>
      </c>
    </row>
    <row r="60" spans="1:8" x14ac:dyDescent="0.2">
      <c r="A60" s="2" t="str">
        <f t="shared" si="1"/>
        <v>QIFINE121J01017</v>
      </c>
      <c r="B60" s="238">
        <v>43</v>
      </c>
      <c r="C60" s="201" t="s">
        <v>328</v>
      </c>
      <c r="D60" s="130" t="s">
        <v>327</v>
      </c>
      <c r="E60" s="160" t="s">
        <v>329</v>
      </c>
      <c r="F60" s="161">
        <v>664</v>
      </c>
      <c r="G60" s="160">
        <v>2.29</v>
      </c>
      <c r="H60" s="16">
        <v>6.0000000000000001E-3</v>
      </c>
    </row>
    <row r="61" spans="1:8" x14ac:dyDescent="0.2">
      <c r="A61" s="2" t="str">
        <f t="shared" si="1"/>
        <v>QIFINE129A01019</v>
      </c>
      <c r="B61" s="238">
        <v>44</v>
      </c>
      <c r="C61" s="201" t="s">
        <v>292</v>
      </c>
      <c r="D61" s="130" t="s">
        <v>124</v>
      </c>
      <c r="E61" s="160" t="s">
        <v>76</v>
      </c>
      <c r="F61" s="161">
        <v>589</v>
      </c>
      <c r="G61" s="160">
        <v>2.27</v>
      </c>
      <c r="H61" s="16">
        <v>5.8999999999999999E-3</v>
      </c>
    </row>
    <row r="62" spans="1:8" x14ac:dyDescent="0.2">
      <c r="A62" s="24" t="str">
        <f t="shared" si="1"/>
        <v>QIFINE038A01020</v>
      </c>
      <c r="B62" s="238">
        <v>45</v>
      </c>
      <c r="C62" s="201" t="s">
        <v>297</v>
      </c>
      <c r="D62" s="130" t="s">
        <v>126</v>
      </c>
      <c r="E62" s="160" t="s">
        <v>77</v>
      </c>
      <c r="F62" s="161">
        <v>1606</v>
      </c>
      <c r="G62" s="160">
        <v>1.97</v>
      </c>
      <c r="H62" s="16">
        <v>5.1999999999999998E-3</v>
      </c>
    </row>
    <row r="63" spans="1:8" x14ac:dyDescent="0.2">
      <c r="A63" s="2" t="str">
        <f t="shared" si="1"/>
        <v>QIFINE012A01025</v>
      </c>
      <c r="B63" s="238">
        <v>46</v>
      </c>
      <c r="C63" s="201" t="s">
        <v>282</v>
      </c>
      <c r="D63" s="130" t="s">
        <v>130</v>
      </c>
      <c r="E63" s="160" t="s">
        <v>69</v>
      </c>
      <c r="F63" s="161">
        <v>118</v>
      </c>
      <c r="G63" s="160">
        <v>1.91</v>
      </c>
      <c r="H63" s="16">
        <v>5.0000000000000001E-3</v>
      </c>
    </row>
    <row r="64" spans="1:8" x14ac:dyDescent="0.2">
      <c r="A64" s="2" t="str">
        <f t="shared" si="1"/>
        <v>QIFIN9155A01020</v>
      </c>
      <c r="B64" s="238">
        <v>47</v>
      </c>
      <c r="C64" s="201" t="s">
        <v>312</v>
      </c>
      <c r="D64" s="130" t="s">
        <v>332</v>
      </c>
      <c r="E64" s="160" t="s">
        <v>62</v>
      </c>
      <c r="F64" s="161">
        <v>628</v>
      </c>
      <c r="G64" s="160">
        <v>1.83</v>
      </c>
      <c r="H64" s="16">
        <v>4.7999999999999996E-3</v>
      </c>
    </row>
    <row r="65" spans="1:8" x14ac:dyDescent="0.2">
      <c r="A65" s="2" t="str">
        <f t="shared" si="1"/>
        <v>QIFINE028A01039</v>
      </c>
      <c r="B65" s="238">
        <v>48</v>
      </c>
      <c r="C65" s="201" t="s">
        <v>198</v>
      </c>
      <c r="D65" s="130" t="s">
        <v>214</v>
      </c>
      <c r="E65" s="160" t="s">
        <v>64</v>
      </c>
      <c r="F65" s="161">
        <v>1185</v>
      </c>
      <c r="G65" s="160">
        <v>1.82</v>
      </c>
      <c r="H65" s="16">
        <v>4.7999999999999996E-3</v>
      </c>
    </row>
    <row r="66" spans="1:8" x14ac:dyDescent="0.2">
      <c r="A66" s="2" t="str">
        <f t="shared" si="1"/>
        <v>QIFINE245A01021</v>
      </c>
      <c r="B66" s="238">
        <v>49</v>
      </c>
      <c r="C66" s="201" t="s">
        <v>315</v>
      </c>
      <c r="D66" s="130" t="s">
        <v>123</v>
      </c>
      <c r="E66" s="160" t="s">
        <v>70</v>
      </c>
      <c r="F66" s="161">
        <v>2274</v>
      </c>
      <c r="G66" s="160">
        <v>1.67</v>
      </c>
      <c r="H66" s="16">
        <v>4.4000000000000003E-3</v>
      </c>
    </row>
    <row r="67" spans="1:8" x14ac:dyDescent="0.2">
      <c r="A67" s="2" t="str">
        <f t="shared" si="1"/>
        <v>QIFINE669E01016</v>
      </c>
      <c r="B67" s="238">
        <v>50</v>
      </c>
      <c r="C67" s="201" t="s">
        <v>287</v>
      </c>
      <c r="D67" s="130" t="s">
        <v>224</v>
      </c>
      <c r="E67" s="160" t="s">
        <v>73</v>
      </c>
      <c r="F67" s="161">
        <v>1400</v>
      </c>
      <c r="G67" s="160">
        <v>1.49</v>
      </c>
      <c r="H67" s="16">
        <v>3.8999999999999998E-3</v>
      </c>
    </row>
    <row r="68" spans="1:8" x14ac:dyDescent="0.2">
      <c r="A68" s="2" t="str">
        <f t="shared" si="1"/>
        <v>QIFINE257A01026</v>
      </c>
      <c r="B68" s="238">
        <v>51</v>
      </c>
      <c r="C68" s="201" t="s">
        <v>285</v>
      </c>
      <c r="D68" s="130" t="s">
        <v>118</v>
      </c>
      <c r="E68" s="160" t="s">
        <v>67</v>
      </c>
      <c r="F68" s="161">
        <v>1136</v>
      </c>
      <c r="G68" s="160">
        <v>1.45</v>
      </c>
      <c r="H68" s="16">
        <v>3.8E-3</v>
      </c>
    </row>
    <row r="69" spans="1:8" x14ac:dyDescent="0.2">
      <c r="B69" s="238"/>
      <c r="C69" s="201"/>
      <c r="D69" s="130"/>
      <c r="E69" s="160"/>
      <c r="F69" s="161"/>
      <c r="G69" s="160"/>
      <c r="H69" s="16"/>
    </row>
    <row r="70" spans="1:8" x14ac:dyDescent="0.2">
      <c r="B70" s="238"/>
      <c r="C70" s="14"/>
      <c r="D70" s="14"/>
      <c r="E70" s="15"/>
      <c r="F70" s="15"/>
      <c r="G70" s="15"/>
      <c r="H70" s="16"/>
    </row>
    <row r="71" spans="1:8" x14ac:dyDescent="0.2">
      <c r="B71" s="238" t="s">
        <v>10</v>
      </c>
      <c r="C71" s="21" t="s">
        <v>39</v>
      </c>
      <c r="D71" s="21"/>
      <c r="E71" s="111"/>
      <c r="F71" s="68" t="s">
        <v>9</v>
      </c>
      <c r="G71" s="68" t="s">
        <v>9</v>
      </c>
      <c r="H71" s="202" t="s">
        <v>9</v>
      </c>
    </row>
    <row r="72" spans="1:8" x14ac:dyDescent="0.2">
      <c r="B72" s="238"/>
      <c r="C72" s="14"/>
      <c r="D72" s="14"/>
      <c r="E72" s="15"/>
      <c r="F72" s="15"/>
      <c r="G72" s="15"/>
      <c r="H72" s="61"/>
    </row>
    <row r="73" spans="1:8" s="24" customFormat="1" x14ac:dyDescent="0.2">
      <c r="B73" s="255"/>
      <c r="C73" s="21" t="s">
        <v>51</v>
      </c>
      <c r="D73" s="21"/>
      <c r="E73" s="15"/>
      <c r="F73" s="54"/>
      <c r="G73" s="54">
        <v>380.17000000000007</v>
      </c>
      <c r="H73" s="59">
        <v>0.99609999999999999</v>
      </c>
    </row>
    <row r="74" spans="1:8" s="24" customFormat="1" x14ac:dyDescent="0.2">
      <c r="B74" s="255"/>
      <c r="C74" s="9"/>
      <c r="D74" s="9"/>
      <c r="E74" s="15"/>
      <c r="F74" s="54"/>
      <c r="G74" s="54"/>
      <c r="H74" s="59"/>
    </row>
    <row r="75" spans="1:8" s="24" customFormat="1" x14ac:dyDescent="0.2">
      <c r="B75" s="255"/>
      <c r="C75" s="21" t="s">
        <v>56</v>
      </c>
      <c r="D75" s="21"/>
      <c r="E75" s="15"/>
      <c r="F75" s="54"/>
      <c r="G75" s="54"/>
      <c r="H75" s="59"/>
    </row>
    <row r="76" spans="1:8" s="24" customFormat="1" x14ac:dyDescent="0.2">
      <c r="B76" s="255"/>
      <c r="C76" s="9"/>
      <c r="D76" s="9"/>
      <c r="E76" s="15"/>
      <c r="F76" s="15"/>
      <c r="G76" s="15"/>
      <c r="H76" s="16"/>
    </row>
    <row r="77" spans="1:8" s="24" customFormat="1" x14ac:dyDescent="0.2">
      <c r="B77" s="254" t="s">
        <v>7</v>
      </c>
      <c r="C77" s="21" t="s">
        <v>8</v>
      </c>
      <c r="D77" s="21"/>
      <c r="E77" s="15"/>
      <c r="F77" s="209" t="s">
        <v>9</v>
      </c>
      <c r="G77" s="209" t="s">
        <v>9</v>
      </c>
      <c r="H77" s="210" t="s">
        <v>9</v>
      </c>
    </row>
    <row r="78" spans="1:8" s="24" customFormat="1" x14ac:dyDescent="0.2">
      <c r="B78" s="254" t="s">
        <v>10</v>
      </c>
      <c r="C78" s="9" t="s">
        <v>11</v>
      </c>
      <c r="D78" s="9"/>
      <c r="E78" s="15"/>
      <c r="F78" s="209" t="s">
        <v>9</v>
      </c>
      <c r="G78" s="209" t="s">
        <v>9</v>
      </c>
      <c r="H78" s="210" t="s">
        <v>9</v>
      </c>
    </row>
    <row r="79" spans="1:8" s="24" customFormat="1" x14ac:dyDescent="0.2">
      <c r="B79" s="254" t="s">
        <v>12</v>
      </c>
      <c r="C79" s="9" t="s">
        <v>13</v>
      </c>
      <c r="D79" s="9"/>
      <c r="E79" s="15"/>
      <c r="F79" s="209" t="s">
        <v>9</v>
      </c>
      <c r="G79" s="209" t="s">
        <v>9</v>
      </c>
      <c r="H79" s="210" t="s">
        <v>9</v>
      </c>
    </row>
    <row r="80" spans="1:8" s="24" customFormat="1" x14ac:dyDescent="0.2">
      <c r="B80" s="254"/>
      <c r="C80" s="9" t="s">
        <v>86</v>
      </c>
      <c r="D80" s="9"/>
      <c r="E80" s="15"/>
      <c r="F80" s="68"/>
      <c r="G80" s="68" t="s">
        <v>9</v>
      </c>
      <c r="H80" s="69" t="s">
        <v>9</v>
      </c>
    </row>
    <row r="81" spans="1:8" s="24" customFormat="1" x14ac:dyDescent="0.2">
      <c r="B81" s="254"/>
      <c r="C81" s="9"/>
      <c r="D81" s="9"/>
      <c r="E81" s="15"/>
      <c r="F81" s="68"/>
      <c r="G81" s="68"/>
      <c r="H81" s="69"/>
    </row>
    <row r="82" spans="1:8" s="24" customFormat="1" x14ac:dyDescent="0.2">
      <c r="B82" s="254"/>
      <c r="C82" s="9" t="s">
        <v>57</v>
      </c>
      <c r="D82" s="9"/>
      <c r="E82" s="15"/>
      <c r="F82" s="68"/>
      <c r="G82" s="68" t="s">
        <v>9</v>
      </c>
      <c r="H82" s="69" t="s">
        <v>9</v>
      </c>
    </row>
    <row r="83" spans="1:8" s="24" customFormat="1" x14ac:dyDescent="0.2">
      <c r="B83" s="8"/>
      <c r="C83" s="9"/>
      <c r="D83" s="9"/>
      <c r="E83" s="15"/>
      <c r="F83" s="68"/>
      <c r="G83" s="68"/>
      <c r="H83" s="69"/>
    </row>
    <row r="84" spans="1:8" s="24" customFormat="1" x14ac:dyDescent="0.2">
      <c r="B84" s="8"/>
      <c r="C84" s="9" t="s">
        <v>83</v>
      </c>
      <c r="D84" s="9"/>
      <c r="E84" s="15"/>
      <c r="F84" s="54"/>
      <c r="G84" s="54"/>
      <c r="H84" s="59"/>
    </row>
    <row r="85" spans="1:8" s="24" customFormat="1" x14ac:dyDescent="0.2">
      <c r="B85" s="8"/>
      <c r="C85" s="10" t="s">
        <v>35</v>
      </c>
      <c r="D85" s="10"/>
      <c r="E85" s="15"/>
      <c r="F85" s="15"/>
      <c r="G85" s="15">
        <v>1.4499999999999318</v>
      </c>
      <c r="H85" s="16">
        <v>3.9000000000000146E-3</v>
      </c>
    </row>
    <row r="86" spans="1:8" x14ac:dyDescent="0.2">
      <c r="B86" s="46"/>
      <c r="C86" s="21"/>
      <c r="D86" s="21"/>
      <c r="E86" s="15"/>
      <c r="F86" s="15"/>
      <c r="G86" s="21"/>
      <c r="H86" s="70"/>
    </row>
    <row r="87" spans="1:8" x14ac:dyDescent="0.2">
      <c r="A87" s="24" t="s">
        <v>244</v>
      </c>
      <c r="B87" s="46"/>
      <c r="C87" s="21" t="s">
        <v>14</v>
      </c>
      <c r="D87" s="21"/>
      <c r="E87" s="15"/>
      <c r="F87" s="54"/>
      <c r="G87" s="172">
        <v>381.62</v>
      </c>
      <c r="H87" s="59">
        <v>1</v>
      </c>
    </row>
    <row r="88" spans="1:8" ht="13.5" thickBot="1" x14ac:dyDescent="0.25">
      <c r="B88" s="131"/>
      <c r="C88" s="132"/>
      <c r="D88" s="132"/>
      <c r="E88" s="133"/>
      <c r="F88" s="133"/>
      <c r="G88" s="132"/>
      <c r="H88" s="134"/>
    </row>
    <row r="89" spans="1:8" x14ac:dyDescent="0.2">
      <c r="B89" s="29"/>
      <c r="C89" s="30"/>
      <c r="D89" s="30"/>
      <c r="E89" s="31"/>
      <c r="F89" s="31"/>
      <c r="G89" s="31"/>
      <c r="H89" s="76"/>
    </row>
    <row r="90" spans="1:8" x14ac:dyDescent="0.2">
      <c r="B90" s="6" t="s">
        <v>15</v>
      </c>
      <c r="C90" s="42"/>
      <c r="D90" s="4"/>
      <c r="E90" s="62"/>
      <c r="F90" s="62"/>
      <c r="G90" s="62"/>
      <c r="H90" s="77"/>
    </row>
    <row r="91" spans="1:8" x14ac:dyDescent="0.2">
      <c r="B91" s="33" t="s">
        <v>16</v>
      </c>
      <c r="C91" s="4" t="s">
        <v>372</v>
      </c>
      <c r="D91" s="62"/>
      <c r="E91" s="62"/>
      <c r="F91" s="62"/>
      <c r="G91" s="86"/>
      <c r="H91" s="77"/>
    </row>
    <row r="92" spans="1:8" x14ac:dyDescent="0.2">
      <c r="B92" s="33" t="s">
        <v>17</v>
      </c>
      <c r="C92" s="4" t="s">
        <v>189</v>
      </c>
      <c r="D92" s="62"/>
      <c r="E92" s="62"/>
      <c r="F92" s="62"/>
      <c r="G92" s="86"/>
      <c r="H92" s="77"/>
    </row>
    <row r="93" spans="1:8" x14ac:dyDescent="0.2">
      <c r="B93" s="33" t="s">
        <v>18</v>
      </c>
      <c r="C93" s="4" t="s">
        <v>19</v>
      </c>
      <c r="D93" s="62"/>
      <c r="E93" s="287"/>
      <c r="F93" s="287"/>
      <c r="G93" s="143"/>
      <c r="H93" s="144"/>
    </row>
    <row r="94" spans="1:8" ht="25.5" x14ac:dyDescent="0.2">
      <c r="B94" s="33"/>
      <c r="C94" s="368" t="s">
        <v>20</v>
      </c>
      <c r="D94" s="365" t="s">
        <v>373</v>
      </c>
      <c r="E94" s="287"/>
      <c r="F94" s="143"/>
      <c r="G94" s="143"/>
      <c r="H94" s="141"/>
    </row>
    <row r="95" spans="1:8" x14ac:dyDescent="0.2">
      <c r="A95" s="2" t="s">
        <v>241</v>
      </c>
      <c r="B95" s="33"/>
      <c r="C95" s="369" t="s">
        <v>21</v>
      </c>
      <c r="D95" s="367">
        <v>884.49059999999997</v>
      </c>
      <c r="E95" s="287"/>
      <c r="F95" s="143"/>
      <c r="G95" s="143"/>
      <c r="H95" s="141"/>
    </row>
    <row r="96" spans="1:8" x14ac:dyDescent="0.2">
      <c r="B96" s="34" t="s">
        <v>23</v>
      </c>
      <c r="C96" s="110" t="s">
        <v>396</v>
      </c>
      <c r="D96" s="293"/>
      <c r="E96" s="293"/>
      <c r="F96" s="287"/>
      <c r="G96" s="143"/>
      <c r="H96" s="144"/>
    </row>
    <row r="97" spans="2:8" ht="15" customHeight="1" x14ac:dyDescent="0.2">
      <c r="B97" s="33" t="s">
        <v>24</v>
      </c>
      <c r="C97" s="110" t="s">
        <v>375</v>
      </c>
      <c r="D97" s="287"/>
      <c r="E97" s="287"/>
      <c r="F97" s="287"/>
      <c r="G97" s="287"/>
      <c r="H97" s="144"/>
    </row>
    <row r="98" spans="2:8" ht="15" customHeight="1" x14ac:dyDescent="0.2">
      <c r="B98" s="33" t="s">
        <v>25</v>
      </c>
      <c r="C98" s="491" t="s">
        <v>376</v>
      </c>
      <c r="D98" s="491"/>
      <c r="E98" s="491"/>
      <c r="F98" s="491"/>
      <c r="G98" s="491"/>
      <c r="H98" s="492"/>
    </row>
    <row r="99" spans="2:8" ht="15" customHeight="1" x14ac:dyDescent="0.2">
      <c r="B99" s="33" t="s">
        <v>26</v>
      </c>
      <c r="C99" s="110" t="s">
        <v>190</v>
      </c>
      <c r="D99" s="294"/>
      <c r="E99" s="294"/>
      <c r="F99" s="294"/>
      <c r="G99" s="294"/>
      <c r="H99" s="144"/>
    </row>
    <row r="100" spans="2:8" ht="15" customHeight="1" x14ac:dyDescent="0.2">
      <c r="B100" s="33" t="s">
        <v>27</v>
      </c>
      <c r="C100" s="1" t="s">
        <v>354</v>
      </c>
      <c r="D100" s="294"/>
      <c r="E100" s="294"/>
      <c r="F100" s="294"/>
      <c r="G100" s="294"/>
      <c r="H100" s="144"/>
    </row>
    <row r="101" spans="2:8" ht="15" customHeight="1" x14ac:dyDescent="0.2">
      <c r="B101" s="33" t="s">
        <v>37</v>
      </c>
      <c r="C101" s="110" t="s">
        <v>191</v>
      </c>
      <c r="D101" s="294"/>
      <c r="E101" s="294"/>
      <c r="F101" s="294"/>
      <c r="G101" s="294"/>
      <c r="H101" s="144"/>
    </row>
    <row r="102" spans="2:8" ht="15" customHeight="1" x14ac:dyDescent="0.2">
      <c r="B102" s="33" t="s">
        <v>53</v>
      </c>
      <c r="C102" s="110" t="s">
        <v>192</v>
      </c>
      <c r="D102" s="294"/>
      <c r="E102" s="294"/>
      <c r="F102" s="294"/>
      <c r="G102" s="294"/>
      <c r="H102" s="144"/>
    </row>
    <row r="103" spans="2:8" ht="15" customHeight="1" x14ac:dyDescent="0.2">
      <c r="B103" s="33" t="s">
        <v>54</v>
      </c>
      <c r="C103" s="1" t="s">
        <v>397</v>
      </c>
      <c r="D103" s="294"/>
      <c r="E103" s="294"/>
      <c r="F103" s="294"/>
      <c r="G103" s="294"/>
      <c r="H103" s="144"/>
    </row>
    <row r="104" spans="2:8" x14ac:dyDescent="0.2">
      <c r="B104" s="33"/>
      <c r="C104" s="110"/>
      <c r="D104" s="294"/>
      <c r="E104" s="294"/>
      <c r="F104" s="294"/>
      <c r="G104" s="294"/>
      <c r="H104" s="144"/>
    </row>
    <row r="105" spans="2:8" x14ac:dyDescent="0.2">
      <c r="B105" s="80" t="s">
        <v>28</v>
      </c>
      <c r="C105" s="110" t="s">
        <v>29</v>
      </c>
      <c r="D105" s="294"/>
      <c r="E105" s="294"/>
      <c r="F105" s="294"/>
      <c r="G105" s="294"/>
      <c r="H105" s="144"/>
    </row>
    <row r="106" spans="2:8" x14ac:dyDescent="0.2">
      <c r="B106" s="193" t="s">
        <v>47</v>
      </c>
      <c r="C106" s="4" t="s">
        <v>48</v>
      </c>
      <c r="D106" s="79"/>
      <c r="E106" s="79"/>
      <c r="F106" s="79"/>
      <c r="G106" s="79"/>
      <c r="H106" s="77"/>
    </row>
    <row r="107" spans="2:8" ht="13.5" thickBot="1" x14ac:dyDescent="0.25">
      <c r="B107" s="36" t="s">
        <v>40</v>
      </c>
      <c r="C107" s="37" t="s">
        <v>41</v>
      </c>
      <c r="D107" s="81"/>
      <c r="E107" s="81"/>
      <c r="F107" s="81"/>
      <c r="G107" s="81"/>
      <c r="H107" s="129"/>
    </row>
    <row r="108" spans="2:8" x14ac:dyDescent="0.2">
      <c r="E108" s="82"/>
      <c r="F108" s="82"/>
      <c r="G108" s="82"/>
      <c r="H108" s="82"/>
    </row>
    <row r="109" spans="2:8" x14ac:dyDescent="0.2">
      <c r="E109" s="82"/>
      <c r="F109" s="82"/>
      <c r="G109" s="82"/>
      <c r="H109" s="82"/>
    </row>
    <row r="110" spans="2:8" x14ac:dyDescent="0.2">
      <c r="E110" s="82"/>
      <c r="F110" s="82"/>
      <c r="G110" s="82"/>
      <c r="H110" s="82"/>
    </row>
    <row r="111" spans="2:8" x14ac:dyDescent="0.2">
      <c r="E111" s="82"/>
      <c r="F111" s="82"/>
      <c r="G111" s="82"/>
      <c r="H111" s="82"/>
    </row>
    <row r="112" spans="2:8" x14ac:dyDescent="0.2">
      <c r="F112" s="82"/>
      <c r="G112" s="82"/>
      <c r="H112" s="82"/>
    </row>
    <row r="113" spans="5:8" x14ac:dyDescent="0.2">
      <c r="E113" s="82"/>
      <c r="F113" s="82"/>
      <c r="G113" s="82"/>
      <c r="H113" s="82"/>
    </row>
    <row r="114" spans="5:8" x14ac:dyDescent="0.2">
      <c r="E114" s="82"/>
      <c r="F114" s="82"/>
      <c r="G114" s="82"/>
      <c r="H114" s="82"/>
    </row>
    <row r="115" spans="5:8" x14ac:dyDescent="0.2">
      <c r="E115" s="82"/>
      <c r="F115" s="82"/>
      <c r="G115" s="82"/>
      <c r="H115" s="82"/>
    </row>
    <row r="116" spans="5:8" x14ac:dyDescent="0.2">
      <c r="E116" s="82"/>
      <c r="F116" s="82"/>
      <c r="G116" s="82"/>
      <c r="H116" s="82"/>
    </row>
    <row r="117" spans="5:8" x14ac:dyDescent="0.2">
      <c r="G117" s="2"/>
    </row>
    <row r="118" spans="5:8" x14ac:dyDescent="0.2">
      <c r="G118" s="2"/>
    </row>
    <row r="119" spans="5:8" x14ac:dyDescent="0.2">
      <c r="G119" s="2"/>
    </row>
    <row r="120" spans="5:8" x14ac:dyDescent="0.2">
      <c r="G120" s="2"/>
    </row>
  </sheetData>
  <mergeCells count="7">
    <mergeCell ref="C98:H98"/>
    <mergeCell ref="B1:H1"/>
    <mergeCell ref="B3:H3"/>
    <mergeCell ref="B4:H4"/>
    <mergeCell ref="B8:H8"/>
    <mergeCell ref="B10:H10"/>
    <mergeCell ref="B5:H6"/>
  </mergeCells>
  <pageMargins left="0.42" right="0.42" top="1.1599999999999999" bottom="1.31" header="0.5" footer="0.5"/>
  <pageSetup scale="65" fitToWidth="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topLeftCell="B1" zoomScale="90" zoomScaleNormal="90" workbookViewId="0">
      <selection activeCell="B12" sqref="B12:H109"/>
    </sheetView>
  </sheetViews>
  <sheetFormatPr defaultColWidth="9.140625" defaultRowHeight="12.75" x14ac:dyDescent="0.2"/>
  <cols>
    <col min="1" max="1" width="18.42578125" style="2" hidden="1" customWidth="1"/>
    <col min="2" max="2" width="8.7109375" style="264" customWidth="1"/>
    <col min="3" max="3" width="51.140625" style="2" customWidth="1"/>
    <col min="4" max="4" width="27.140625" style="2" bestFit="1" customWidth="1"/>
    <col min="5" max="5" width="25.140625" style="2" bestFit="1" customWidth="1"/>
    <col min="6" max="6" width="11" style="2" bestFit="1" customWidth="1"/>
    <col min="7" max="7" width="13" style="17" customWidth="1"/>
    <col min="8" max="8" width="9.42578125" style="2" bestFit="1" customWidth="1"/>
    <col min="9" max="9" width="9.42578125" style="2" customWidth="1"/>
    <col min="10" max="16384" width="9.140625" style="2"/>
  </cols>
  <sheetData>
    <row r="1" spans="1:9" x14ac:dyDescent="0.2">
      <c r="B1" s="452" t="s">
        <v>0</v>
      </c>
      <c r="C1" s="453"/>
      <c r="D1" s="453"/>
      <c r="E1" s="453"/>
      <c r="F1" s="453"/>
      <c r="G1" s="453"/>
      <c r="H1" s="454"/>
      <c r="I1" s="419"/>
    </row>
    <row r="2" spans="1:9" x14ac:dyDescent="0.2">
      <c r="B2" s="193"/>
      <c r="C2" s="4"/>
      <c r="D2" s="4"/>
      <c r="E2" s="4"/>
      <c r="F2" s="4"/>
      <c r="G2" s="62"/>
      <c r="H2" s="41"/>
      <c r="I2" s="4"/>
    </row>
    <row r="3" spans="1:9" x14ac:dyDescent="0.2">
      <c r="B3" s="455" t="s">
        <v>1</v>
      </c>
      <c r="C3" s="456"/>
      <c r="D3" s="456"/>
      <c r="E3" s="456"/>
      <c r="F3" s="456"/>
      <c r="G3" s="456"/>
      <c r="H3" s="457"/>
      <c r="I3" s="419"/>
    </row>
    <row r="4" spans="1:9" x14ac:dyDescent="0.2">
      <c r="B4" s="455" t="s">
        <v>2</v>
      </c>
      <c r="C4" s="456"/>
      <c r="D4" s="456"/>
      <c r="E4" s="456"/>
      <c r="F4" s="456"/>
      <c r="G4" s="456"/>
      <c r="H4" s="457"/>
      <c r="I4" s="419"/>
    </row>
    <row r="5" spans="1:9" x14ac:dyDescent="0.2">
      <c r="B5" s="458" t="s">
        <v>143</v>
      </c>
      <c r="C5" s="459"/>
      <c r="D5" s="459"/>
      <c r="E5" s="459"/>
      <c r="F5" s="459"/>
      <c r="G5" s="459"/>
      <c r="H5" s="460"/>
      <c r="I5" s="420"/>
    </row>
    <row r="6" spans="1:9" ht="17.25" customHeight="1" x14ac:dyDescent="0.2">
      <c r="B6" s="458"/>
      <c r="C6" s="459"/>
      <c r="D6" s="459"/>
      <c r="E6" s="459"/>
      <c r="F6" s="459"/>
      <c r="G6" s="459"/>
      <c r="H6" s="460"/>
      <c r="I6" s="420"/>
    </row>
    <row r="7" spans="1:9" x14ac:dyDescent="0.2">
      <c r="B7" s="193"/>
      <c r="C7" s="4"/>
      <c r="D7" s="4"/>
      <c r="E7" s="4"/>
      <c r="F7" s="4"/>
      <c r="G7" s="62"/>
      <c r="H7" s="41"/>
      <c r="I7" s="4"/>
    </row>
    <row r="8" spans="1:9" x14ac:dyDescent="0.2">
      <c r="B8" s="455" t="s">
        <v>148</v>
      </c>
      <c r="C8" s="456"/>
      <c r="D8" s="456"/>
      <c r="E8" s="456"/>
      <c r="F8" s="456"/>
      <c r="G8" s="456"/>
      <c r="H8" s="457"/>
      <c r="I8" s="419"/>
    </row>
    <row r="9" spans="1:9" x14ac:dyDescent="0.2">
      <c r="B9" s="193"/>
      <c r="C9" s="4"/>
      <c r="D9" s="4"/>
      <c r="E9" s="4"/>
      <c r="F9" s="4"/>
      <c r="G9" s="62"/>
      <c r="H9" s="41"/>
      <c r="I9" s="4"/>
    </row>
    <row r="10" spans="1:9" x14ac:dyDescent="0.2">
      <c r="B10" s="455" t="str">
        <f>"Monthly Portfolio Statement of the Quantum Tax Saving Fund for the period ended "&amp;TEXT(Index!C23,"mmmmmmmmmm dd, yyyy")</f>
        <v>Monthly Portfolio Statement of the Quantum Tax Saving Fund for the period ended June 30, 2016</v>
      </c>
      <c r="C10" s="456"/>
      <c r="D10" s="456"/>
      <c r="E10" s="456"/>
      <c r="F10" s="456"/>
      <c r="G10" s="456"/>
      <c r="H10" s="457"/>
      <c r="I10" s="419"/>
    </row>
    <row r="11" spans="1:9" ht="13.5" thickBot="1" x14ac:dyDescent="0.25">
      <c r="B11" s="257"/>
      <c r="C11" s="37"/>
      <c r="D11" s="37"/>
      <c r="E11" s="37"/>
      <c r="F11" s="37"/>
      <c r="G11" s="67"/>
      <c r="H11" s="65"/>
      <c r="I11" s="4"/>
    </row>
    <row r="12" spans="1:9" s="237" customFormat="1" ht="38.25" customHeight="1" x14ac:dyDescent="0.25">
      <c r="B12" s="258" t="s">
        <v>3</v>
      </c>
      <c r="C12" s="240" t="s">
        <v>4</v>
      </c>
      <c r="D12" s="241" t="s">
        <v>98</v>
      </c>
      <c r="E12" s="240" t="s">
        <v>38</v>
      </c>
      <c r="F12" s="240" t="s">
        <v>5</v>
      </c>
      <c r="G12" s="178" t="s">
        <v>149</v>
      </c>
      <c r="H12" s="242" t="s">
        <v>6</v>
      </c>
      <c r="I12" s="397"/>
    </row>
    <row r="13" spans="1:9" x14ac:dyDescent="0.2">
      <c r="B13" s="238"/>
      <c r="C13" s="21"/>
      <c r="D13" s="130"/>
      <c r="E13" s="21"/>
      <c r="F13" s="14"/>
      <c r="G13" s="14"/>
      <c r="H13" s="61"/>
      <c r="I13" s="1"/>
    </row>
    <row r="14" spans="1:9" x14ac:dyDescent="0.2">
      <c r="A14" s="2" t="s">
        <v>162</v>
      </c>
      <c r="B14" s="238"/>
      <c r="C14" s="21" t="s">
        <v>58</v>
      </c>
      <c r="D14" s="130"/>
      <c r="E14" s="21"/>
      <c r="F14" s="14"/>
      <c r="G14" s="14"/>
      <c r="H14" s="61"/>
      <c r="I14" s="1"/>
    </row>
    <row r="15" spans="1:9" x14ac:dyDescent="0.2">
      <c r="B15" s="238"/>
      <c r="C15" s="49"/>
      <c r="D15" s="130"/>
      <c r="E15" s="49"/>
      <c r="F15" s="15"/>
      <c r="G15" s="14"/>
      <c r="H15" s="61"/>
      <c r="I15" s="1"/>
    </row>
    <row r="16" spans="1:9" x14ac:dyDescent="0.2">
      <c r="B16" s="238" t="s">
        <v>7</v>
      </c>
      <c r="C16" s="21" t="s">
        <v>8</v>
      </c>
      <c r="D16" s="130"/>
      <c r="E16" s="54"/>
      <c r="F16" s="15"/>
      <c r="G16" s="14"/>
      <c r="H16" s="61"/>
      <c r="I16" s="1"/>
    </row>
    <row r="17" spans="1:9" x14ac:dyDescent="0.2">
      <c r="B17" s="238"/>
      <c r="C17" s="21"/>
      <c r="D17" s="130"/>
      <c r="E17" s="54"/>
      <c r="F17" s="15"/>
      <c r="G17" s="14"/>
      <c r="H17" s="61"/>
      <c r="I17" s="1"/>
    </row>
    <row r="18" spans="1:9" x14ac:dyDescent="0.2">
      <c r="A18" s="2" t="str">
        <f t="shared" ref="A18:A42" si="0">$A$14&amp;D18</f>
        <v>QTSFINE917I01010</v>
      </c>
      <c r="B18" s="238">
        <v>1</v>
      </c>
      <c r="C18" s="201" t="s">
        <v>362</v>
      </c>
      <c r="D18" s="130" t="s">
        <v>112</v>
      </c>
      <c r="E18" s="160" t="s">
        <v>62</v>
      </c>
      <c r="F18" s="161">
        <v>12605</v>
      </c>
      <c r="G18" s="160">
        <v>339.07</v>
      </c>
      <c r="H18" s="16">
        <v>7.6100000000000001E-2</v>
      </c>
      <c r="I18" s="398"/>
    </row>
    <row r="19" spans="1:9" x14ac:dyDescent="0.2">
      <c r="A19" s="2" t="str">
        <f t="shared" si="0"/>
        <v>QTSFINE009A01021</v>
      </c>
      <c r="B19" s="238">
        <v>2</v>
      </c>
      <c r="C19" s="201" t="s">
        <v>364</v>
      </c>
      <c r="D19" s="130" t="s">
        <v>100</v>
      </c>
      <c r="E19" s="160" t="s">
        <v>63</v>
      </c>
      <c r="F19" s="161">
        <v>26164</v>
      </c>
      <c r="G19" s="160">
        <v>306.33</v>
      </c>
      <c r="H19" s="16">
        <v>6.88E-2</v>
      </c>
      <c r="I19" s="398"/>
    </row>
    <row r="20" spans="1:9" x14ac:dyDescent="0.2">
      <c r="A20" s="2" t="str">
        <f t="shared" si="0"/>
        <v>QTSFINE158A01026</v>
      </c>
      <c r="B20" s="238">
        <v>3</v>
      </c>
      <c r="C20" s="201" t="s">
        <v>363</v>
      </c>
      <c r="D20" s="130" t="s">
        <v>122</v>
      </c>
      <c r="E20" s="160" t="s">
        <v>62</v>
      </c>
      <c r="F20" s="161">
        <v>9259</v>
      </c>
      <c r="G20" s="160">
        <v>294.27</v>
      </c>
      <c r="H20" s="16">
        <v>6.6100000000000006E-2</v>
      </c>
      <c r="I20" s="398"/>
    </row>
    <row r="21" spans="1:9" x14ac:dyDescent="0.2">
      <c r="A21" s="2" t="str">
        <f t="shared" si="0"/>
        <v>QTSFINE001A01036</v>
      </c>
      <c r="B21" s="238">
        <v>4</v>
      </c>
      <c r="C21" s="201" t="s">
        <v>365</v>
      </c>
      <c r="D21" s="130" t="s">
        <v>101</v>
      </c>
      <c r="E21" s="160" t="s">
        <v>65</v>
      </c>
      <c r="F21" s="161">
        <v>23355</v>
      </c>
      <c r="G21" s="160">
        <v>292.77999999999997</v>
      </c>
      <c r="H21" s="16">
        <v>6.5699999999999995E-2</v>
      </c>
      <c r="I21" s="398"/>
    </row>
    <row r="22" spans="1:9" x14ac:dyDescent="0.2">
      <c r="A22" s="2" t="str">
        <f t="shared" si="0"/>
        <v>QTSFINE467B01029</v>
      </c>
      <c r="B22" s="238">
        <v>5</v>
      </c>
      <c r="C22" s="201" t="s">
        <v>366</v>
      </c>
      <c r="D22" s="130" t="s">
        <v>104</v>
      </c>
      <c r="E22" s="160" t="s">
        <v>63</v>
      </c>
      <c r="F22" s="161">
        <v>9549</v>
      </c>
      <c r="G22" s="160">
        <v>243.8</v>
      </c>
      <c r="H22" s="16">
        <v>5.4699999999999999E-2</v>
      </c>
      <c r="I22" s="398"/>
    </row>
    <row r="23" spans="1:9" x14ac:dyDescent="0.2">
      <c r="A23" s="2" t="str">
        <f t="shared" si="0"/>
        <v>QTSFINE053A01029</v>
      </c>
      <c r="B23" s="238">
        <v>6</v>
      </c>
      <c r="C23" s="201" t="s">
        <v>367</v>
      </c>
      <c r="D23" s="130" t="s">
        <v>133</v>
      </c>
      <c r="E23" s="160" t="s">
        <v>223</v>
      </c>
      <c r="F23" s="161">
        <v>159217</v>
      </c>
      <c r="G23" s="160">
        <v>203.4</v>
      </c>
      <c r="H23" s="16">
        <v>4.5699999999999998E-2</v>
      </c>
      <c r="I23" s="398"/>
    </row>
    <row r="24" spans="1:9" x14ac:dyDescent="0.2">
      <c r="A24" s="2" t="str">
        <f t="shared" si="0"/>
        <v>QTSFINE347G01014</v>
      </c>
      <c r="B24" s="238">
        <v>7</v>
      </c>
      <c r="C24" s="201" t="s">
        <v>369</v>
      </c>
      <c r="D24" s="130" t="s">
        <v>169</v>
      </c>
      <c r="E24" s="160" t="s">
        <v>76</v>
      </c>
      <c r="F24" s="161">
        <v>65996</v>
      </c>
      <c r="G24" s="160">
        <v>194.16</v>
      </c>
      <c r="H24" s="16">
        <v>4.36E-2</v>
      </c>
      <c r="I24" s="398"/>
    </row>
    <row r="25" spans="1:9" x14ac:dyDescent="0.2">
      <c r="A25" s="2" t="str">
        <f t="shared" si="0"/>
        <v>QTSFINE155A01022</v>
      </c>
      <c r="B25" s="238">
        <v>8</v>
      </c>
      <c r="C25" s="201" t="s">
        <v>368</v>
      </c>
      <c r="D25" s="130" t="s">
        <v>107</v>
      </c>
      <c r="E25" s="160" t="s">
        <v>62</v>
      </c>
      <c r="F25" s="161">
        <v>41041</v>
      </c>
      <c r="G25" s="160">
        <v>188.48</v>
      </c>
      <c r="H25" s="16">
        <v>4.2299999999999997E-2</v>
      </c>
      <c r="I25" s="398"/>
    </row>
    <row r="26" spans="1:9" x14ac:dyDescent="0.2">
      <c r="A26" s="2" t="str">
        <f t="shared" si="0"/>
        <v>QTSFINE733E01010</v>
      </c>
      <c r="B26" s="238">
        <v>9</v>
      </c>
      <c r="C26" s="201" t="s">
        <v>370</v>
      </c>
      <c r="D26" s="251" t="s">
        <v>115</v>
      </c>
      <c r="E26" s="347" t="s">
        <v>70</v>
      </c>
      <c r="F26" s="348">
        <v>119471</v>
      </c>
      <c r="G26" s="349">
        <v>186.73</v>
      </c>
      <c r="H26" s="252">
        <v>4.19E-2</v>
      </c>
      <c r="I26" s="398"/>
    </row>
    <row r="27" spans="1:9" x14ac:dyDescent="0.2">
      <c r="A27" s="2" t="str">
        <f t="shared" si="0"/>
        <v>QTSFINE092A01019</v>
      </c>
      <c r="B27" s="238">
        <v>10</v>
      </c>
      <c r="C27" s="201" t="s">
        <v>371</v>
      </c>
      <c r="D27" s="130" t="s">
        <v>135</v>
      </c>
      <c r="E27" s="160" t="s">
        <v>97</v>
      </c>
      <c r="F27" s="161">
        <v>39934</v>
      </c>
      <c r="G27" s="160">
        <v>171.88</v>
      </c>
      <c r="H27" s="16">
        <v>3.8600000000000002E-2</v>
      </c>
      <c r="I27" s="398"/>
    </row>
    <row r="28" spans="1:9" x14ac:dyDescent="0.2">
      <c r="A28" s="2" t="str">
        <f t="shared" si="0"/>
        <v>QTSFINE242A01010</v>
      </c>
      <c r="B28" s="238">
        <v>11</v>
      </c>
      <c r="C28" s="201" t="s">
        <v>321</v>
      </c>
      <c r="D28" s="251" t="s">
        <v>145</v>
      </c>
      <c r="E28" s="347" t="s">
        <v>74</v>
      </c>
      <c r="F28" s="348">
        <v>35939</v>
      </c>
      <c r="G28" s="349">
        <v>158.49</v>
      </c>
      <c r="H28" s="252">
        <v>3.56E-2</v>
      </c>
      <c r="I28" s="399"/>
    </row>
    <row r="29" spans="1:9" x14ac:dyDescent="0.2">
      <c r="A29" s="2" t="str">
        <f t="shared" si="0"/>
        <v>QTSFINE090A01021</v>
      </c>
      <c r="B29" s="238">
        <v>12</v>
      </c>
      <c r="C29" s="201" t="s">
        <v>299</v>
      </c>
      <c r="D29" s="251" t="s">
        <v>208</v>
      </c>
      <c r="E29" s="160" t="s">
        <v>64</v>
      </c>
      <c r="F29" s="161">
        <v>65384</v>
      </c>
      <c r="G29" s="160">
        <v>157.28</v>
      </c>
      <c r="H29" s="16">
        <v>3.5299999999999998E-2</v>
      </c>
      <c r="I29" s="398"/>
    </row>
    <row r="30" spans="1:9" x14ac:dyDescent="0.2">
      <c r="A30" s="2" t="str">
        <f t="shared" si="0"/>
        <v>QTSFINE062A01020</v>
      </c>
      <c r="B30" s="238">
        <v>13</v>
      </c>
      <c r="C30" s="201" t="s">
        <v>215</v>
      </c>
      <c r="D30" s="130" t="s">
        <v>205</v>
      </c>
      <c r="E30" s="160" t="s">
        <v>64</v>
      </c>
      <c r="F30" s="161">
        <v>70661</v>
      </c>
      <c r="G30" s="160">
        <v>154.61000000000001</v>
      </c>
      <c r="H30" s="16">
        <v>3.4700000000000002E-2</v>
      </c>
      <c r="I30" s="398"/>
    </row>
    <row r="31" spans="1:9" x14ac:dyDescent="0.2">
      <c r="A31" s="2" t="str">
        <f t="shared" si="0"/>
        <v>QTSFINE213A01029</v>
      </c>
      <c r="B31" s="238">
        <v>14</v>
      </c>
      <c r="C31" s="201" t="s">
        <v>309</v>
      </c>
      <c r="D31" s="130" t="s">
        <v>106</v>
      </c>
      <c r="E31" s="160" t="s">
        <v>66</v>
      </c>
      <c r="F31" s="161">
        <v>66894</v>
      </c>
      <c r="G31" s="160">
        <v>144.69</v>
      </c>
      <c r="H31" s="16">
        <v>3.2500000000000001E-2</v>
      </c>
      <c r="I31" s="398"/>
    </row>
    <row r="32" spans="1:9" x14ac:dyDescent="0.2">
      <c r="A32" s="2" t="str">
        <f t="shared" si="0"/>
        <v>QTSFINE752E01010</v>
      </c>
      <c r="B32" s="238">
        <v>15</v>
      </c>
      <c r="C32" s="201" t="s">
        <v>310</v>
      </c>
      <c r="D32" s="130" t="s">
        <v>125</v>
      </c>
      <c r="E32" s="160" t="s">
        <v>70</v>
      </c>
      <c r="F32" s="161">
        <v>86297</v>
      </c>
      <c r="G32" s="160">
        <v>140.75</v>
      </c>
      <c r="H32" s="16">
        <v>3.1600000000000003E-2</v>
      </c>
      <c r="I32" s="399"/>
    </row>
    <row r="33" spans="1:9" x14ac:dyDescent="0.2">
      <c r="A33" s="2" t="str">
        <f t="shared" si="0"/>
        <v>QTSFINE302A01020</v>
      </c>
      <c r="B33" s="238">
        <v>16</v>
      </c>
      <c r="C33" s="201" t="s">
        <v>320</v>
      </c>
      <c r="D33" s="130" t="s">
        <v>183</v>
      </c>
      <c r="E33" s="160" t="s">
        <v>182</v>
      </c>
      <c r="F33" s="161">
        <v>80785</v>
      </c>
      <c r="G33" s="160">
        <v>136.77000000000001</v>
      </c>
      <c r="H33" s="16">
        <v>3.0700000000000002E-2</v>
      </c>
      <c r="I33" s="398"/>
    </row>
    <row r="34" spans="1:9" x14ac:dyDescent="0.2">
      <c r="A34" s="2" t="str">
        <f t="shared" si="0"/>
        <v>QTSFINE059A01026</v>
      </c>
      <c r="B34" s="238">
        <v>17</v>
      </c>
      <c r="C34" s="201" t="s">
        <v>289</v>
      </c>
      <c r="D34" s="130" t="s">
        <v>119</v>
      </c>
      <c r="E34" s="160" t="s">
        <v>75</v>
      </c>
      <c r="F34" s="161">
        <v>26239</v>
      </c>
      <c r="G34" s="160">
        <v>131.46</v>
      </c>
      <c r="H34" s="16">
        <v>2.9499999999999998E-2</v>
      </c>
      <c r="I34" s="398"/>
    </row>
    <row r="35" spans="1:9" x14ac:dyDescent="0.2">
      <c r="A35" s="2" t="str">
        <f t="shared" si="0"/>
        <v>QTSFINE129A01019</v>
      </c>
      <c r="B35" s="238">
        <v>18</v>
      </c>
      <c r="C35" s="201" t="s">
        <v>292</v>
      </c>
      <c r="D35" s="251" t="s">
        <v>124</v>
      </c>
      <c r="E35" s="160" t="s">
        <v>76</v>
      </c>
      <c r="F35" s="161">
        <v>32977</v>
      </c>
      <c r="G35" s="160">
        <v>127.01</v>
      </c>
      <c r="H35" s="16">
        <v>2.8500000000000001E-2</v>
      </c>
      <c r="I35" s="398"/>
    </row>
    <row r="36" spans="1:9" x14ac:dyDescent="0.2">
      <c r="A36" s="2" t="str">
        <f t="shared" si="0"/>
        <v>QTSFINE081A01012</v>
      </c>
      <c r="B36" s="238">
        <v>19</v>
      </c>
      <c r="C36" s="201" t="s">
        <v>314</v>
      </c>
      <c r="D36" s="130" t="s">
        <v>110</v>
      </c>
      <c r="E36" s="160" t="s">
        <v>72</v>
      </c>
      <c r="F36" s="161">
        <v>38882</v>
      </c>
      <c r="G36" s="160">
        <v>125.18</v>
      </c>
      <c r="H36" s="16">
        <v>2.81E-2</v>
      </c>
      <c r="I36" s="398"/>
    </row>
    <row r="37" spans="1:9" x14ac:dyDescent="0.2">
      <c r="A37" s="2" t="str">
        <f t="shared" si="0"/>
        <v>QTSFINE877F01012</v>
      </c>
      <c r="B37" s="238">
        <v>20</v>
      </c>
      <c r="C37" s="201" t="s">
        <v>322</v>
      </c>
      <c r="D37" s="130" t="s">
        <v>134</v>
      </c>
      <c r="E37" s="160" t="s">
        <v>70</v>
      </c>
      <c r="F37" s="161">
        <v>162331</v>
      </c>
      <c r="G37" s="160">
        <v>125.08</v>
      </c>
      <c r="H37" s="16">
        <v>2.81E-2</v>
      </c>
      <c r="I37" s="398"/>
    </row>
    <row r="38" spans="1:9" x14ac:dyDescent="0.2">
      <c r="A38" s="2" t="str">
        <f t="shared" si="0"/>
        <v>QTSFINE075A01022</v>
      </c>
      <c r="B38" s="238">
        <v>21</v>
      </c>
      <c r="C38" s="201" t="s">
        <v>317</v>
      </c>
      <c r="D38" s="251" t="s">
        <v>175</v>
      </c>
      <c r="E38" s="160" t="s">
        <v>63</v>
      </c>
      <c r="F38" s="161">
        <v>20943</v>
      </c>
      <c r="G38" s="160">
        <v>116.85</v>
      </c>
      <c r="H38" s="16">
        <v>2.6200000000000001E-2</v>
      </c>
      <c r="I38" s="398"/>
    </row>
    <row r="39" spans="1:9" x14ac:dyDescent="0.2">
      <c r="A39" s="2" t="str">
        <f t="shared" si="0"/>
        <v>QTSFINE397D01024</v>
      </c>
      <c r="B39" s="238">
        <v>22</v>
      </c>
      <c r="C39" s="201" t="s">
        <v>288</v>
      </c>
      <c r="D39" s="251" t="s">
        <v>109</v>
      </c>
      <c r="E39" s="160" t="s">
        <v>73</v>
      </c>
      <c r="F39" s="161">
        <v>28129</v>
      </c>
      <c r="G39" s="160">
        <v>103.18</v>
      </c>
      <c r="H39" s="16">
        <v>2.3199999999999998E-2</v>
      </c>
      <c r="I39" s="398"/>
    </row>
    <row r="40" spans="1:9" x14ac:dyDescent="0.2">
      <c r="A40" s="2" t="str">
        <f t="shared" si="0"/>
        <v>QTSFINE018A01030</v>
      </c>
      <c r="B40" s="238">
        <v>23</v>
      </c>
      <c r="C40" s="201" t="s">
        <v>302</v>
      </c>
      <c r="D40" s="130" t="s">
        <v>103</v>
      </c>
      <c r="E40" s="160" t="s">
        <v>71</v>
      </c>
      <c r="F40" s="161">
        <v>6832</v>
      </c>
      <c r="G40" s="160">
        <v>102.24</v>
      </c>
      <c r="H40" s="16">
        <v>2.3E-2</v>
      </c>
      <c r="I40" s="398"/>
    </row>
    <row r="41" spans="1:9" x14ac:dyDescent="0.2">
      <c r="A41" s="2" t="str">
        <f t="shared" si="0"/>
        <v>QTSFINE237A01028</v>
      </c>
      <c r="B41" s="238">
        <v>24</v>
      </c>
      <c r="C41" s="201" t="s">
        <v>301</v>
      </c>
      <c r="D41" s="130" t="s">
        <v>113</v>
      </c>
      <c r="E41" s="160" t="s">
        <v>64</v>
      </c>
      <c r="F41" s="161">
        <v>11093</v>
      </c>
      <c r="G41" s="160">
        <v>84.68</v>
      </c>
      <c r="H41" s="16">
        <v>1.9E-2</v>
      </c>
      <c r="I41" s="398"/>
    </row>
    <row r="42" spans="1:9" x14ac:dyDescent="0.2">
      <c r="A42" s="2" t="str">
        <f t="shared" si="0"/>
        <v>QTSFINE585B01010</v>
      </c>
      <c r="B42" s="238">
        <v>25</v>
      </c>
      <c r="C42" s="201" t="s">
        <v>305</v>
      </c>
      <c r="D42" s="130" t="s">
        <v>121</v>
      </c>
      <c r="E42" s="160" t="s">
        <v>62</v>
      </c>
      <c r="F42" s="161">
        <v>1704</v>
      </c>
      <c r="G42" s="160">
        <v>71.349999999999994</v>
      </c>
      <c r="H42" s="16">
        <v>1.6E-2</v>
      </c>
      <c r="I42" s="398"/>
    </row>
    <row r="43" spans="1:9" x14ac:dyDescent="0.2">
      <c r="B43" s="238"/>
      <c r="C43" s="201"/>
      <c r="D43" s="130"/>
      <c r="E43" s="160"/>
      <c r="F43" s="161"/>
      <c r="G43" s="160"/>
      <c r="H43" s="16"/>
      <c r="I43" s="398"/>
    </row>
    <row r="44" spans="1:9" x14ac:dyDescent="0.2">
      <c r="B44" s="238"/>
      <c r="C44" s="201"/>
      <c r="D44" s="130"/>
      <c r="E44" s="160"/>
      <c r="F44" s="161"/>
      <c r="G44" s="160"/>
      <c r="H44" s="16"/>
      <c r="I44" s="398"/>
    </row>
    <row r="45" spans="1:9" x14ac:dyDescent="0.2">
      <c r="B45" s="238"/>
      <c r="C45" s="201"/>
      <c r="D45" s="130"/>
      <c r="E45" s="160"/>
      <c r="F45" s="161"/>
      <c r="G45" s="160"/>
      <c r="H45" s="16"/>
      <c r="I45" s="398"/>
    </row>
    <row r="46" spans="1:9" x14ac:dyDescent="0.2">
      <c r="B46" s="238"/>
      <c r="C46" s="160"/>
      <c r="D46" s="130"/>
      <c r="E46" s="160"/>
      <c r="F46" s="161"/>
      <c r="G46" s="160"/>
      <c r="H46" s="16"/>
      <c r="I46" s="398"/>
    </row>
    <row r="47" spans="1:9" x14ac:dyDescent="0.2">
      <c r="B47" s="238" t="s">
        <v>10</v>
      </c>
      <c r="C47" s="21" t="s">
        <v>39</v>
      </c>
      <c r="D47" s="21"/>
      <c r="E47" s="15"/>
      <c r="F47" s="68" t="s">
        <v>9</v>
      </c>
      <c r="G47" s="68" t="s">
        <v>9</v>
      </c>
      <c r="H47" s="202" t="s">
        <v>9</v>
      </c>
      <c r="I47" s="400"/>
    </row>
    <row r="48" spans="1:9" x14ac:dyDescent="0.2">
      <c r="B48" s="238"/>
      <c r="C48" s="21"/>
      <c r="D48" s="21"/>
      <c r="E48" s="15"/>
      <c r="F48" s="87"/>
      <c r="G48" s="87"/>
      <c r="H48" s="88"/>
      <c r="I48" s="406"/>
    </row>
    <row r="49" spans="1:9" x14ac:dyDescent="0.2">
      <c r="B49" s="238"/>
      <c r="C49" s="21" t="s">
        <v>51</v>
      </c>
      <c r="D49" s="21"/>
      <c r="E49" s="15"/>
      <c r="F49" s="54"/>
      <c r="G49" s="54">
        <v>4300.5200000000013</v>
      </c>
      <c r="H49" s="59">
        <v>0.96549999999999991</v>
      </c>
      <c r="I49" s="401"/>
    </row>
    <row r="50" spans="1:9" x14ac:dyDescent="0.2">
      <c r="B50" s="238"/>
      <c r="C50" s="14"/>
      <c r="D50" s="14"/>
      <c r="E50" s="15"/>
      <c r="F50" s="54"/>
      <c r="G50" s="54"/>
      <c r="H50" s="59"/>
      <c r="I50" s="401"/>
    </row>
    <row r="51" spans="1:9" x14ac:dyDescent="0.2">
      <c r="B51" s="253"/>
      <c r="C51" s="21" t="s">
        <v>56</v>
      </c>
      <c r="D51" s="21"/>
      <c r="E51" s="54"/>
      <c r="F51" s="54"/>
      <c r="G51" s="54"/>
      <c r="H51" s="59"/>
      <c r="I51" s="401"/>
    </row>
    <row r="52" spans="1:9" x14ac:dyDescent="0.2">
      <c r="B52" s="253"/>
      <c r="C52" s="21"/>
      <c r="D52" s="21"/>
      <c r="E52" s="54"/>
      <c r="F52" s="54"/>
      <c r="G52" s="54"/>
      <c r="H52" s="59"/>
      <c r="I52" s="401"/>
    </row>
    <row r="53" spans="1:9" x14ac:dyDescent="0.2">
      <c r="B53" s="238" t="s">
        <v>7</v>
      </c>
      <c r="C53" s="21" t="s">
        <v>8</v>
      </c>
      <c r="D53" s="21"/>
      <c r="E53" s="54"/>
      <c r="F53" s="199" t="s">
        <v>9</v>
      </c>
      <c r="G53" s="199" t="s">
        <v>9</v>
      </c>
      <c r="H53" s="200" t="s">
        <v>9</v>
      </c>
      <c r="I53" s="407"/>
    </row>
    <row r="54" spans="1:9" x14ac:dyDescent="0.2">
      <c r="B54" s="238" t="s">
        <v>10</v>
      </c>
      <c r="C54" s="21" t="s">
        <v>11</v>
      </c>
      <c r="D54" s="21"/>
      <c r="E54" s="54"/>
      <c r="F54" s="199" t="s">
        <v>9</v>
      </c>
      <c r="G54" s="199" t="s">
        <v>9</v>
      </c>
      <c r="H54" s="200" t="s">
        <v>9</v>
      </c>
      <c r="I54" s="407"/>
    </row>
    <row r="55" spans="1:9" x14ac:dyDescent="0.2">
      <c r="B55" s="238" t="s">
        <v>12</v>
      </c>
      <c r="C55" s="9" t="s">
        <v>13</v>
      </c>
      <c r="D55" s="9"/>
      <c r="E55" s="54"/>
      <c r="F55" s="199" t="s">
        <v>9</v>
      </c>
      <c r="G55" s="199" t="s">
        <v>9</v>
      </c>
      <c r="H55" s="200" t="s">
        <v>9</v>
      </c>
      <c r="I55" s="407"/>
    </row>
    <row r="56" spans="1:9" x14ac:dyDescent="0.2">
      <c r="B56" s="238"/>
      <c r="C56" s="21" t="s">
        <v>80</v>
      </c>
      <c r="D56" s="21"/>
      <c r="E56" s="54"/>
      <c r="F56" s="87"/>
      <c r="G56" s="87" t="s">
        <v>9</v>
      </c>
      <c r="H56" s="88" t="s">
        <v>9</v>
      </c>
      <c r="I56" s="406"/>
    </row>
    <row r="57" spans="1:9" x14ac:dyDescent="0.2">
      <c r="B57" s="238"/>
      <c r="C57" s="21"/>
      <c r="D57" s="21"/>
      <c r="E57" s="54"/>
      <c r="F57" s="54"/>
      <c r="G57" s="54"/>
      <c r="H57" s="59"/>
      <c r="I57" s="401"/>
    </row>
    <row r="58" spans="1:9" x14ac:dyDescent="0.2">
      <c r="B58" s="238"/>
      <c r="C58" s="21" t="s">
        <v>55</v>
      </c>
      <c r="D58" s="21"/>
      <c r="E58" s="54"/>
      <c r="F58" s="87"/>
      <c r="G58" s="87"/>
      <c r="H58" s="88"/>
      <c r="I58" s="406"/>
    </row>
    <row r="59" spans="1:9" x14ac:dyDescent="0.2">
      <c r="B59" s="238"/>
      <c r="C59" s="21"/>
      <c r="D59" s="21"/>
      <c r="E59" s="54"/>
      <c r="F59" s="87"/>
      <c r="G59" s="87"/>
      <c r="H59" s="88"/>
      <c r="I59" s="406"/>
    </row>
    <row r="60" spans="1:9" x14ac:dyDescent="0.2">
      <c r="A60" s="2" t="s">
        <v>355</v>
      </c>
      <c r="B60" s="238" t="s">
        <v>7</v>
      </c>
      <c r="C60" s="9" t="s">
        <v>82</v>
      </c>
      <c r="D60" s="9"/>
      <c r="E60" s="15"/>
      <c r="F60" s="54"/>
      <c r="G60" s="172">
        <v>154.74</v>
      </c>
      <c r="H60" s="59">
        <v>3.4700000000000002E-2</v>
      </c>
      <c r="I60" s="401"/>
    </row>
    <row r="61" spans="1:9" x14ac:dyDescent="0.2">
      <c r="B61" s="238"/>
      <c r="C61" s="14"/>
      <c r="D61" s="14"/>
      <c r="E61" s="15"/>
      <c r="F61" s="54"/>
      <c r="G61" s="54"/>
      <c r="H61" s="59"/>
      <c r="I61" s="401"/>
    </row>
    <row r="62" spans="1:9" x14ac:dyDescent="0.2">
      <c r="B62" s="238"/>
      <c r="C62" s="9" t="s">
        <v>83</v>
      </c>
      <c r="D62" s="9"/>
      <c r="E62" s="15"/>
      <c r="F62" s="54"/>
      <c r="G62" s="54"/>
      <c r="H62" s="59"/>
      <c r="I62" s="401"/>
    </row>
    <row r="63" spans="1:9" x14ac:dyDescent="0.2">
      <c r="B63" s="238"/>
      <c r="C63" s="14" t="s">
        <v>35</v>
      </c>
      <c r="D63" s="14"/>
      <c r="E63" s="15"/>
      <c r="F63" s="54"/>
      <c r="G63" s="15">
        <v>-1.7000000000007276</v>
      </c>
      <c r="H63" s="59">
        <v>-1.9999999999991552E-4</v>
      </c>
      <c r="I63" s="401"/>
    </row>
    <row r="64" spans="1:9" x14ac:dyDescent="0.2">
      <c r="B64" s="238"/>
      <c r="C64" s="21"/>
      <c r="D64" s="21"/>
      <c r="E64" s="15"/>
      <c r="F64" s="15"/>
      <c r="G64" s="14"/>
      <c r="H64" s="61"/>
      <c r="I64" s="1"/>
    </row>
    <row r="65" spans="1:9" s="24" customFormat="1" x14ac:dyDescent="0.2">
      <c r="A65" s="24" t="s">
        <v>245</v>
      </c>
      <c r="B65" s="253"/>
      <c r="C65" s="21" t="s">
        <v>14</v>
      </c>
      <c r="D65" s="21"/>
      <c r="E65" s="54"/>
      <c r="F65" s="54"/>
      <c r="G65" s="172">
        <v>4453.5600000000004</v>
      </c>
      <c r="H65" s="71">
        <v>1</v>
      </c>
      <c r="I65" s="408"/>
    </row>
    <row r="66" spans="1:9" ht="13.5" thickBot="1" x14ac:dyDescent="0.25">
      <c r="B66" s="259"/>
      <c r="C66" s="73"/>
      <c r="D66" s="73"/>
      <c r="E66" s="74"/>
      <c r="F66" s="74"/>
      <c r="G66" s="73"/>
      <c r="H66" s="75"/>
      <c r="I66" s="1"/>
    </row>
    <row r="67" spans="1:9" x14ac:dyDescent="0.2">
      <c r="B67" s="260"/>
      <c r="C67" s="31"/>
      <c r="D67" s="31"/>
      <c r="E67" s="31"/>
      <c r="F67" s="31"/>
      <c r="G67" s="31"/>
      <c r="H67" s="32"/>
      <c r="I67" s="62"/>
    </row>
    <row r="68" spans="1:9" x14ac:dyDescent="0.2">
      <c r="B68" s="261" t="s">
        <v>15</v>
      </c>
      <c r="C68" s="287"/>
      <c r="D68" s="287"/>
      <c r="E68" s="287"/>
      <c r="F68" s="62"/>
      <c r="G68" s="62"/>
      <c r="H68" s="5"/>
      <c r="I68" s="62"/>
    </row>
    <row r="69" spans="1:9" x14ac:dyDescent="0.2">
      <c r="B69" s="261" t="s">
        <v>16</v>
      </c>
      <c r="C69" s="287" t="s">
        <v>372</v>
      </c>
      <c r="D69" s="287"/>
      <c r="E69" s="287"/>
      <c r="F69" s="62"/>
      <c r="G69" s="62"/>
      <c r="H69" s="5"/>
      <c r="I69" s="62"/>
    </row>
    <row r="70" spans="1:9" x14ac:dyDescent="0.2">
      <c r="B70" s="261" t="s">
        <v>17</v>
      </c>
      <c r="C70" s="287" t="s">
        <v>189</v>
      </c>
      <c r="D70" s="287"/>
      <c r="E70" s="287"/>
      <c r="F70" s="62"/>
      <c r="G70" s="62"/>
      <c r="H70" s="5"/>
      <c r="I70" s="62"/>
    </row>
    <row r="71" spans="1:9" x14ac:dyDescent="0.2">
      <c r="B71" s="261" t="s">
        <v>18</v>
      </c>
      <c r="C71" s="287" t="s">
        <v>36</v>
      </c>
      <c r="D71" s="287"/>
      <c r="E71" s="287"/>
      <c r="F71" s="62"/>
      <c r="G71" s="62"/>
      <c r="H71" s="152"/>
      <c r="I71" s="287"/>
    </row>
    <row r="72" spans="1:9" x14ac:dyDescent="0.2">
      <c r="B72" s="261"/>
      <c r="C72" s="370" t="s">
        <v>173</v>
      </c>
      <c r="D72" s="365" t="s">
        <v>373</v>
      </c>
      <c r="E72" s="287"/>
      <c r="F72" s="62"/>
      <c r="G72" s="62"/>
      <c r="H72" s="141"/>
      <c r="I72" s="110"/>
    </row>
    <row r="73" spans="1:9" x14ac:dyDescent="0.2">
      <c r="A73" s="2" t="s">
        <v>255</v>
      </c>
      <c r="B73" s="261"/>
      <c r="C73" s="371" t="s">
        <v>21</v>
      </c>
      <c r="D73" s="417">
        <v>41.79</v>
      </c>
      <c r="E73" s="287"/>
      <c r="F73" s="62"/>
      <c r="G73" s="62"/>
      <c r="H73" s="141"/>
      <c r="I73" s="110"/>
    </row>
    <row r="74" spans="1:9" x14ac:dyDescent="0.2">
      <c r="A74" s="2" t="s">
        <v>254</v>
      </c>
      <c r="B74" s="261"/>
      <c r="C74" s="371" t="s">
        <v>22</v>
      </c>
      <c r="D74" s="417">
        <v>41.79</v>
      </c>
      <c r="E74" s="287"/>
      <c r="F74" s="62"/>
      <c r="G74" s="62"/>
      <c r="H74" s="141"/>
      <c r="I74" s="110"/>
    </row>
    <row r="75" spans="1:9" x14ac:dyDescent="0.2">
      <c r="B75" s="261"/>
      <c r="C75" s="287"/>
      <c r="D75" s="287"/>
      <c r="E75" s="287"/>
      <c r="F75" s="62"/>
      <c r="G75" s="62"/>
      <c r="H75" s="152"/>
      <c r="I75" s="287"/>
    </row>
    <row r="76" spans="1:9" x14ac:dyDescent="0.2">
      <c r="B76" s="261" t="s">
        <v>23</v>
      </c>
      <c r="C76" s="287" t="s">
        <v>374</v>
      </c>
      <c r="D76" s="287"/>
      <c r="E76" s="287"/>
      <c r="F76" s="62"/>
      <c r="G76" s="62"/>
      <c r="H76" s="5"/>
      <c r="I76" s="62"/>
    </row>
    <row r="77" spans="1:9" x14ac:dyDescent="0.2">
      <c r="B77" s="261" t="s">
        <v>24</v>
      </c>
      <c r="C77" s="287" t="s">
        <v>398</v>
      </c>
      <c r="D77" s="287"/>
      <c r="E77" s="287"/>
      <c r="F77" s="62"/>
      <c r="G77" s="62"/>
      <c r="H77" s="5"/>
      <c r="I77" s="62"/>
    </row>
    <row r="78" spans="1:9" ht="12.75" customHeight="1" x14ac:dyDescent="0.2">
      <c r="B78" s="261" t="s">
        <v>25</v>
      </c>
      <c r="C78" s="287" t="s">
        <v>376</v>
      </c>
      <c r="D78" s="287"/>
      <c r="E78" s="287"/>
      <c r="F78" s="62"/>
      <c r="G78" s="62"/>
      <c r="H78" s="5"/>
      <c r="I78" s="62"/>
    </row>
    <row r="79" spans="1:9" x14ac:dyDescent="0.2">
      <c r="B79" s="261" t="s">
        <v>26</v>
      </c>
      <c r="C79" s="287" t="s">
        <v>190</v>
      </c>
      <c r="D79" s="287"/>
      <c r="E79" s="287"/>
      <c r="F79" s="62"/>
      <c r="G79" s="62"/>
      <c r="H79" s="5"/>
      <c r="I79" s="62"/>
    </row>
    <row r="80" spans="1:9" x14ac:dyDescent="0.2">
      <c r="B80" s="262" t="s">
        <v>27</v>
      </c>
      <c r="C80" s="39" t="s">
        <v>360</v>
      </c>
      <c r="D80" s="287"/>
      <c r="E80" s="287"/>
      <c r="F80" s="62"/>
      <c r="G80" s="62"/>
      <c r="H80" s="5"/>
      <c r="I80" s="62"/>
    </row>
    <row r="81" spans="2:9" x14ac:dyDescent="0.2">
      <c r="B81" s="262" t="s">
        <v>37</v>
      </c>
      <c r="C81" s="287" t="s">
        <v>191</v>
      </c>
      <c r="D81" s="287"/>
      <c r="E81" s="287"/>
      <c r="F81" s="62"/>
      <c r="G81" s="62"/>
      <c r="H81" s="5"/>
      <c r="I81" s="62"/>
    </row>
    <row r="82" spans="2:9" x14ac:dyDescent="0.2">
      <c r="B82" s="262" t="s">
        <v>53</v>
      </c>
      <c r="C82" s="287" t="s">
        <v>192</v>
      </c>
      <c r="D82" s="287"/>
      <c r="E82" s="287"/>
      <c r="F82" s="62"/>
      <c r="G82" s="62"/>
      <c r="H82" s="5"/>
      <c r="I82" s="62"/>
    </row>
    <row r="83" spans="2:9" x14ac:dyDescent="0.2">
      <c r="B83" s="262" t="s">
        <v>54</v>
      </c>
      <c r="C83" s="39" t="s">
        <v>399</v>
      </c>
      <c r="D83" s="287"/>
      <c r="E83" s="287"/>
      <c r="F83" s="62"/>
      <c r="G83" s="62"/>
      <c r="H83" s="5"/>
      <c r="I83" s="62"/>
    </row>
    <row r="84" spans="2:9" x14ac:dyDescent="0.2">
      <c r="B84" s="261"/>
      <c r="C84" s="287"/>
      <c r="D84" s="287"/>
      <c r="E84" s="287"/>
      <c r="F84" s="62"/>
      <c r="G84" s="62"/>
      <c r="H84" s="5"/>
      <c r="I84" s="62"/>
    </row>
    <row r="85" spans="2:9" s="24" customFormat="1" x14ac:dyDescent="0.2">
      <c r="B85" s="261" t="s">
        <v>28</v>
      </c>
      <c r="C85" s="287" t="s">
        <v>29</v>
      </c>
      <c r="D85" s="287"/>
      <c r="E85" s="287"/>
      <c r="F85" s="62"/>
      <c r="G85" s="62"/>
      <c r="H85" s="5"/>
      <c r="I85" s="62"/>
    </row>
    <row r="86" spans="2:9" s="24" customFormat="1" x14ac:dyDescent="0.2">
      <c r="B86" s="261" t="s">
        <v>47</v>
      </c>
      <c r="C86" s="287" t="s">
        <v>48</v>
      </c>
      <c r="D86" s="287"/>
      <c r="E86" s="287"/>
      <c r="F86" s="62"/>
      <c r="G86" s="62"/>
      <c r="H86" s="5"/>
      <c r="I86" s="62"/>
    </row>
    <row r="87" spans="2:9" x14ac:dyDescent="0.2">
      <c r="B87" s="261" t="s">
        <v>40</v>
      </c>
      <c r="C87" s="287" t="s">
        <v>41</v>
      </c>
      <c r="D87" s="287"/>
      <c r="E87" s="287"/>
      <c r="F87" s="62"/>
      <c r="G87" s="62"/>
      <c r="H87" s="5"/>
      <c r="I87" s="62"/>
    </row>
    <row r="88" spans="2:9" ht="13.5" thickBot="1" x14ac:dyDescent="0.25">
      <c r="B88" s="263"/>
      <c r="C88" s="148"/>
      <c r="D88" s="148"/>
      <c r="E88" s="149"/>
      <c r="F88" s="148"/>
      <c r="G88" s="150"/>
      <c r="H88" s="151"/>
      <c r="I88" s="110"/>
    </row>
    <row r="89" spans="2:9" x14ac:dyDescent="0.2">
      <c r="E89" s="17"/>
    </row>
  </sheetData>
  <mergeCells count="6">
    <mergeCell ref="B1:H1"/>
    <mergeCell ref="B3:H3"/>
    <mergeCell ref="B4:H4"/>
    <mergeCell ref="B8:H8"/>
    <mergeCell ref="B10:H10"/>
    <mergeCell ref="B5:H6"/>
  </mergeCells>
  <pageMargins left="0.75" right="0.63" top="0.68" bottom="0.68" header="0.5" footer="0.5"/>
  <pageSetup scale="5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topLeftCell="B1" zoomScale="90" zoomScaleNormal="90" workbookViewId="0">
      <selection activeCell="B12" sqref="B12:G74"/>
    </sheetView>
  </sheetViews>
  <sheetFormatPr defaultColWidth="9.140625" defaultRowHeight="12.75" x14ac:dyDescent="0.2"/>
  <cols>
    <col min="1" max="1" width="21.140625" style="2" hidden="1" customWidth="1"/>
    <col min="2" max="2" width="4.140625" style="2" customWidth="1"/>
    <col min="3" max="3" width="56.7109375" style="2" customWidth="1"/>
    <col min="4" max="4" width="20.140625" style="2" customWidth="1"/>
    <col min="5" max="5" width="9.42578125" style="2" customWidth="1"/>
    <col min="6" max="6" width="17.42578125" style="2" customWidth="1"/>
    <col min="7" max="7" width="9.42578125" style="17" bestFit="1" customWidth="1"/>
    <col min="8" max="16384" width="9.140625" style="2"/>
  </cols>
  <sheetData>
    <row r="1" spans="1:7" x14ac:dyDescent="0.2">
      <c r="B1" s="452" t="s">
        <v>0</v>
      </c>
      <c r="C1" s="453"/>
      <c r="D1" s="453"/>
      <c r="E1" s="453"/>
      <c r="F1" s="453"/>
      <c r="G1" s="454"/>
    </row>
    <row r="2" spans="1:7" x14ac:dyDescent="0.2">
      <c r="B2" s="3"/>
      <c r="C2" s="4"/>
      <c r="D2" s="4"/>
      <c r="E2" s="4"/>
      <c r="F2" s="4"/>
      <c r="G2" s="5"/>
    </row>
    <row r="3" spans="1:7" x14ac:dyDescent="0.2">
      <c r="B3" s="455" t="s">
        <v>1</v>
      </c>
      <c r="C3" s="456"/>
      <c r="D3" s="456"/>
      <c r="E3" s="456"/>
      <c r="F3" s="456"/>
      <c r="G3" s="457"/>
    </row>
    <row r="4" spans="1:7" x14ac:dyDescent="0.2">
      <c r="B4" s="455" t="s">
        <v>2</v>
      </c>
      <c r="C4" s="456"/>
      <c r="D4" s="456"/>
      <c r="E4" s="456"/>
      <c r="F4" s="456"/>
      <c r="G4" s="457"/>
    </row>
    <row r="5" spans="1:7" ht="15" customHeight="1" x14ac:dyDescent="0.2">
      <c r="B5" s="458" t="s">
        <v>89</v>
      </c>
      <c r="C5" s="459"/>
      <c r="D5" s="459"/>
      <c r="E5" s="459"/>
      <c r="F5" s="459"/>
      <c r="G5" s="460"/>
    </row>
    <row r="6" spans="1:7" ht="15" customHeight="1" x14ac:dyDescent="0.2">
      <c r="B6" s="458"/>
      <c r="C6" s="459"/>
      <c r="D6" s="459"/>
      <c r="E6" s="459"/>
      <c r="F6" s="459"/>
      <c r="G6" s="460"/>
    </row>
    <row r="7" spans="1:7" ht="6.75" customHeight="1" x14ac:dyDescent="0.2">
      <c r="B7" s="174"/>
      <c r="C7" s="175"/>
      <c r="D7" s="175"/>
      <c r="E7" s="175"/>
      <c r="F7" s="175"/>
      <c r="G7" s="176"/>
    </row>
    <row r="8" spans="1:7" x14ac:dyDescent="0.2">
      <c r="B8" s="455" t="s">
        <v>94</v>
      </c>
      <c r="C8" s="456"/>
      <c r="D8" s="456"/>
      <c r="E8" s="456"/>
      <c r="F8" s="456"/>
      <c r="G8" s="457"/>
    </row>
    <row r="9" spans="1:7" x14ac:dyDescent="0.2">
      <c r="B9" s="6"/>
      <c r="C9" s="42"/>
      <c r="D9" s="4"/>
      <c r="E9" s="4"/>
      <c r="F9" s="4"/>
      <c r="G9" s="5"/>
    </row>
    <row r="10" spans="1:7" ht="15.75" customHeight="1" x14ac:dyDescent="0.2">
      <c r="B10" s="496" t="str">
        <f>"Monthly Portfolio Statement of the Quantum Equity Fund of Funds for the period ended "&amp;TEXT(Index!C23,"mmmmmmmmmm dd, yyyy")</f>
        <v>Monthly Portfolio Statement of the Quantum Equity Fund of Funds for the period ended June 30, 2016</v>
      </c>
      <c r="C10" s="497"/>
      <c r="D10" s="497"/>
      <c r="E10" s="497"/>
      <c r="F10" s="497"/>
      <c r="G10" s="498"/>
    </row>
    <row r="11" spans="1:7" ht="15.75" customHeight="1" x14ac:dyDescent="0.2">
      <c r="B11" s="186"/>
      <c r="C11" s="187"/>
      <c r="D11" s="187"/>
      <c r="E11" s="187"/>
      <c r="F11" s="187"/>
      <c r="G11" s="188"/>
    </row>
    <row r="12" spans="1:7" s="237" customFormat="1" ht="30" customHeight="1" x14ac:dyDescent="0.25">
      <c r="B12" s="267" t="s">
        <v>3</v>
      </c>
      <c r="C12" s="211" t="s">
        <v>4</v>
      </c>
      <c r="D12" s="268" t="s">
        <v>98</v>
      </c>
      <c r="E12" s="211" t="s">
        <v>5</v>
      </c>
      <c r="F12" s="211" t="s">
        <v>149</v>
      </c>
      <c r="G12" s="269" t="s">
        <v>6</v>
      </c>
    </row>
    <row r="13" spans="1:7" x14ac:dyDescent="0.2">
      <c r="A13" s="2" t="s">
        <v>259</v>
      </c>
      <c r="B13" s="8"/>
      <c r="C13" s="9"/>
      <c r="D13" s="125"/>
      <c r="E13" s="10"/>
      <c r="F13" s="10"/>
      <c r="G13" s="11"/>
    </row>
    <row r="14" spans="1:7" x14ac:dyDescent="0.2">
      <c r="B14" s="8"/>
      <c r="C14" s="9" t="s">
        <v>179</v>
      </c>
      <c r="D14" s="125"/>
      <c r="E14" s="10"/>
      <c r="F14" s="10"/>
      <c r="G14" s="11"/>
    </row>
    <row r="15" spans="1:7" x14ac:dyDescent="0.2">
      <c r="B15" s="8"/>
      <c r="C15" s="9"/>
      <c r="D15" s="125"/>
      <c r="E15" s="10"/>
      <c r="F15" s="10"/>
      <c r="G15" s="11"/>
    </row>
    <row r="16" spans="1:7" x14ac:dyDescent="0.2">
      <c r="A16" s="2" t="str">
        <f t="shared" ref="A16:A22" si="0">+$A$13&amp;D16</f>
        <v>QEFFINF200K01UJ5</v>
      </c>
      <c r="B16" s="254">
        <v>1</v>
      </c>
      <c r="C16" s="159" t="s">
        <v>269</v>
      </c>
      <c r="D16" s="125" t="s">
        <v>213</v>
      </c>
      <c r="E16" s="118">
        <v>80773.511400000003</v>
      </c>
      <c r="F16" s="111">
        <v>133.11000000000001</v>
      </c>
      <c r="G16" s="16">
        <v>0.1426</v>
      </c>
    </row>
    <row r="17" spans="1:7" x14ac:dyDescent="0.2">
      <c r="A17" s="2" t="str">
        <f t="shared" si="0"/>
        <v>QEFFINF179K01XQ0</v>
      </c>
      <c r="B17" s="254">
        <v>2</v>
      </c>
      <c r="C17" s="159" t="s">
        <v>220</v>
      </c>
      <c r="D17" s="125" t="s">
        <v>211</v>
      </c>
      <c r="E17" s="118">
        <v>321157.3628</v>
      </c>
      <c r="F17" s="111">
        <v>132.57</v>
      </c>
      <c r="G17" s="16">
        <v>0.14199999999999999</v>
      </c>
    </row>
    <row r="18" spans="1:7" x14ac:dyDescent="0.2">
      <c r="A18" s="2" t="str">
        <f t="shared" si="0"/>
        <v>QEFFINF769K01AX2</v>
      </c>
      <c r="B18" s="254">
        <v>3</v>
      </c>
      <c r="C18" s="159" t="s">
        <v>219</v>
      </c>
      <c r="D18" s="125" t="s">
        <v>204</v>
      </c>
      <c r="E18" s="118">
        <v>371073.72930000001</v>
      </c>
      <c r="F18" s="111">
        <v>129.9</v>
      </c>
      <c r="G18" s="16">
        <v>0.13919999999999999</v>
      </c>
    </row>
    <row r="19" spans="1:7" x14ac:dyDescent="0.2">
      <c r="A19" s="2" t="str">
        <f t="shared" si="0"/>
        <v>QEFFINF209K01YY7</v>
      </c>
      <c r="B19" s="254">
        <v>4</v>
      </c>
      <c r="C19" s="159" t="s">
        <v>216</v>
      </c>
      <c r="D19" s="125" t="s">
        <v>188</v>
      </c>
      <c r="E19" s="118">
        <v>74315.796199999997</v>
      </c>
      <c r="F19" s="111">
        <v>129.76</v>
      </c>
      <c r="G19" s="16">
        <v>0.13900000000000001</v>
      </c>
    </row>
    <row r="20" spans="1:7" x14ac:dyDescent="0.2">
      <c r="A20" s="2" t="str">
        <f t="shared" si="0"/>
        <v>QEFFINF090I01IW2</v>
      </c>
      <c r="B20" s="254">
        <v>5</v>
      </c>
      <c r="C20" s="159" t="s">
        <v>217</v>
      </c>
      <c r="D20" s="125" t="s">
        <v>209</v>
      </c>
      <c r="E20" s="118">
        <v>410671.99400000001</v>
      </c>
      <c r="F20" s="111">
        <v>127.57</v>
      </c>
      <c r="G20" s="16">
        <v>0.13669999999999999</v>
      </c>
    </row>
    <row r="21" spans="1:7" x14ac:dyDescent="0.2">
      <c r="A21" s="2" t="str">
        <f t="shared" si="0"/>
        <v>QEFFINF179K01VC4</v>
      </c>
      <c r="B21" s="254">
        <v>6</v>
      </c>
      <c r="C21" s="159" t="s">
        <v>276</v>
      </c>
      <c r="D21" s="125" t="s">
        <v>210</v>
      </c>
      <c r="E21" s="118">
        <v>59412.505100000002</v>
      </c>
      <c r="F21" s="111">
        <v>126.52</v>
      </c>
      <c r="G21" s="16">
        <v>0.1356</v>
      </c>
    </row>
    <row r="22" spans="1:7" x14ac:dyDescent="0.2">
      <c r="A22" s="2" t="str">
        <f t="shared" si="0"/>
        <v>QEFFINF109K016L0</v>
      </c>
      <c r="B22" s="254">
        <v>7</v>
      </c>
      <c r="C22" s="159" t="s">
        <v>218</v>
      </c>
      <c r="D22" s="125" t="s">
        <v>212</v>
      </c>
      <c r="E22" s="118">
        <v>405371.0673</v>
      </c>
      <c r="F22" s="111">
        <v>125.95</v>
      </c>
      <c r="G22" s="16">
        <v>0.13489999999999999</v>
      </c>
    </row>
    <row r="23" spans="1:7" x14ac:dyDescent="0.2">
      <c r="B23" s="254"/>
      <c r="C23" s="10"/>
      <c r="D23" s="10"/>
      <c r="E23" s="13"/>
      <c r="F23" s="13"/>
      <c r="G23" s="11"/>
    </row>
    <row r="24" spans="1:7" x14ac:dyDescent="0.2">
      <c r="B24" s="254"/>
      <c r="C24" s="9" t="s">
        <v>227</v>
      </c>
      <c r="D24" s="9"/>
      <c r="E24" s="18"/>
      <c r="F24" s="18">
        <v>905.38000000000011</v>
      </c>
      <c r="G24" s="59">
        <v>0.97</v>
      </c>
    </row>
    <row r="25" spans="1:7" x14ac:dyDescent="0.2">
      <c r="B25" s="254"/>
      <c r="C25" s="9"/>
      <c r="D25" s="9"/>
      <c r="E25" s="18"/>
      <c r="F25" s="18"/>
      <c r="G25" s="19"/>
    </row>
    <row r="26" spans="1:7" x14ac:dyDescent="0.2">
      <c r="B26" s="255"/>
      <c r="C26" s="21" t="s">
        <v>56</v>
      </c>
      <c r="D26" s="21"/>
      <c r="E26" s="18"/>
      <c r="F26" s="18"/>
      <c r="G26" s="19"/>
    </row>
    <row r="27" spans="1:7" x14ac:dyDescent="0.2">
      <c r="B27" s="255"/>
      <c r="C27" s="9"/>
      <c r="D27" s="9"/>
      <c r="E27" s="18"/>
      <c r="F27" s="18"/>
      <c r="G27" s="19"/>
    </row>
    <row r="28" spans="1:7" x14ac:dyDescent="0.2">
      <c r="B28" s="254" t="s">
        <v>7</v>
      </c>
      <c r="C28" s="21" t="s">
        <v>8</v>
      </c>
      <c r="D28" s="21"/>
      <c r="E28" s="212" t="s">
        <v>9</v>
      </c>
      <c r="F28" s="212" t="s">
        <v>9</v>
      </c>
      <c r="G28" s="213" t="s">
        <v>9</v>
      </c>
    </row>
    <row r="29" spans="1:7" x14ac:dyDescent="0.2">
      <c r="B29" s="254" t="s">
        <v>10</v>
      </c>
      <c r="C29" s="9" t="s">
        <v>11</v>
      </c>
      <c r="D29" s="9"/>
      <c r="E29" s="212" t="s">
        <v>9</v>
      </c>
      <c r="F29" s="212" t="s">
        <v>9</v>
      </c>
      <c r="G29" s="213" t="s">
        <v>9</v>
      </c>
    </row>
    <row r="30" spans="1:7" x14ac:dyDescent="0.2">
      <c r="B30" s="254" t="s">
        <v>12</v>
      </c>
      <c r="C30" s="9" t="s">
        <v>13</v>
      </c>
      <c r="D30" s="9"/>
      <c r="E30" s="212" t="s">
        <v>9</v>
      </c>
      <c r="F30" s="212" t="s">
        <v>9</v>
      </c>
      <c r="G30" s="213" t="s">
        <v>9</v>
      </c>
    </row>
    <row r="31" spans="1:7" x14ac:dyDescent="0.2">
      <c r="B31" s="254"/>
      <c r="C31" s="9" t="s">
        <v>86</v>
      </c>
      <c r="D31" s="9"/>
      <c r="E31" s="22"/>
      <c r="F31" s="22" t="s">
        <v>9</v>
      </c>
      <c r="G31" s="23" t="s">
        <v>9</v>
      </c>
    </row>
    <row r="32" spans="1:7" x14ac:dyDescent="0.2">
      <c r="B32" s="8"/>
      <c r="C32" s="9"/>
      <c r="D32" s="9"/>
      <c r="E32" s="18"/>
      <c r="F32" s="18"/>
      <c r="G32" s="19"/>
    </row>
    <row r="33" spans="1:7" x14ac:dyDescent="0.2">
      <c r="B33" s="8"/>
      <c r="C33" s="21" t="s">
        <v>57</v>
      </c>
      <c r="D33" s="21"/>
      <c r="E33" s="18"/>
      <c r="F33" s="18"/>
      <c r="G33" s="19"/>
    </row>
    <row r="34" spans="1:7" x14ac:dyDescent="0.2">
      <c r="B34" s="8"/>
      <c r="C34" s="21"/>
      <c r="D34" s="21"/>
      <c r="E34" s="18"/>
      <c r="F34" s="18"/>
      <c r="G34" s="19"/>
    </row>
    <row r="35" spans="1:7" x14ac:dyDescent="0.2">
      <c r="A35" s="2" t="s">
        <v>356</v>
      </c>
      <c r="B35" s="254" t="s">
        <v>7</v>
      </c>
      <c r="C35" s="9" t="s">
        <v>82</v>
      </c>
      <c r="D35" s="9"/>
      <c r="E35" s="18"/>
      <c r="F35" s="163">
        <v>27.79</v>
      </c>
      <c r="G35" s="59">
        <v>2.98E-2</v>
      </c>
    </row>
    <row r="36" spans="1:7" x14ac:dyDescent="0.2">
      <c r="B36" s="8"/>
      <c r="C36" s="9"/>
      <c r="D36" s="9"/>
      <c r="E36" s="18"/>
      <c r="F36" s="18"/>
      <c r="G36" s="19"/>
    </row>
    <row r="37" spans="1:7" x14ac:dyDescent="0.2">
      <c r="B37" s="8"/>
      <c r="C37" s="9" t="s">
        <v>83</v>
      </c>
      <c r="D37" s="9"/>
      <c r="E37" s="18"/>
      <c r="F37" s="18"/>
      <c r="G37" s="19"/>
    </row>
    <row r="38" spans="1:7" x14ac:dyDescent="0.2">
      <c r="B38" s="8"/>
      <c r="C38" s="14" t="s">
        <v>35</v>
      </c>
      <c r="D38" s="14"/>
      <c r="E38" s="18"/>
      <c r="F38" s="15">
        <v>0.13999999999983714</v>
      </c>
      <c r="G38" s="59">
        <v>2.0000000000002655E-4</v>
      </c>
    </row>
    <row r="39" spans="1:7" x14ac:dyDescent="0.2">
      <c r="B39" s="8"/>
      <c r="C39" s="9"/>
      <c r="D39" s="9"/>
      <c r="E39" s="13"/>
      <c r="F39" s="10"/>
      <c r="G39" s="11"/>
    </row>
    <row r="40" spans="1:7" s="24" customFormat="1" x14ac:dyDescent="0.2">
      <c r="A40" s="24" t="s">
        <v>264</v>
      </c>
      <c r="B40" s="20"/>
      <c r="C40" s="9" t="s">
        <v>14</v>
      </c>
      <c r="D40" s="9"/>
      <c r="E40" s="18"/>
      <c r="F40" s="163">
        <v>933.31</v>
      </c>
      <c r="G40" s="19">
        <v>1</v>
      </c>
    </row>
    <row r="41" spans="1:7" ht="13.5" thickBot="1" x14ac:dyDescent="0.25">
      <c r="B41" s="25"/>
      <c r="C41" s="26"/>
      <c r="D41" s="26"/>
      <c r="E41" s="27"/>
      <c r="F41" s="26"/>
      <c r="G41" s="28"/>
    </row>
    <row r="42" spans="1:7" x14ac:dyDescent="0.2">
      <c r="B42" s="29"/>
      <c r="C42" s="362"/>
      <c r="D42" s="362"/>
      <c r="E42" s="363"/>
      <c r="F42" s="363"/>
      <c r="G42" s="32"/>
    </row>
    <row r="43" spans="1:7" x14ac:dyDescent="0.2">
      <c r="B43" s="6" t="s">
        <v>15</v>
      </c>
      <c r="C43" s="110"/>
      <c r="D43" s="110"/>
      <c r="E43" s="110"/>
      <c r="F43" s="287"/>
      <c r="G43" s="5"/>
    </row>
    <row r="44" spans="1:7" x14ac:dyDescent="0.2">
      <c r="B44" s="80" t="s">
        <v>16</v>
      </c>
      <c r="C44" s="110" t="s">
        <v>372</v>
      </c>
      <c r="D44" s="110"/>
      <c r="E44" s="110"/>
      <c r="F44" s="287"/>
      <c r="G44" s="5"/>
    </row>
    <row r="45" spans="1:7" x14ac:dyDescent="0.2">
      <c r="B45" s="80" t="s">
        <v>17</v>
      </c>
      <c r="C45" s="110" t="s">
        <v>19</v>
      </c>
      <c r="D45" s="110"/>
      <c r="E45" s="110"/>
      <c r="F45" s="287"/>
      <c r="G45" s="5"/>
    </row>
    <row r="46" spans="1:7" ht="25.5" x14ac:dyDescent="0.2">
      <c r="B46" s="80"/>
      <c r="C46" s="368" t="s">
        <v>173</v>
      </c>
      <c r="D46" s="372" t="s">
        <v>373</v>
      </c>
      <c r="E46" s="287"/>
      <c r="F46" s="287"/>
      <c r="G46" s="141"/>
    </row>
    <row r="47" spans="1:7" x14ac:dyDescent="0.2">
      <c r="A47" s="2" t="s">
        <v>257</v>
      </c>
      <c r="B47" s="80"/>
      <c r="C47" s="369" t="s">
        <v>21</v>
      </c>
      <c r="D47" s="373">
        <v>26.077999999999999</v>
      </c>
      <c r="E47" s="287"/>
      <c r="F47" s="287"/>
      <c r="G47" s="141"/>
    </row>
    <row r="48" spans="1:7" x14ac:dyDescent="0.2">
      <c r="A48" s="2" t="s">
        <v>256</v>
      </c>
      <c r="B48" s="80"/>
      <c r="C48" s="369" t="s">
        <v>22</v>
      </c>
      <c r="D48" s="373">
        <v>26.077999999999999</v>
      </c>
      <c r="E48" s="287"/>
      <c r="F48" s="287"/>
      <c r="G48" s="141"/>
    </row>
    <row r="49" spans="2:7" ht="9" customHeight="1" x14ac:dyDescent="0.2">
      <c r="B49" s="80"/>
      <c r="C49" s="110"/>
      <c r="D49" s="295"/>
      <c r="E49" s="295"/>
      <c r="F49" s="287"/>
      <c r="G49" s="5"/>
    </row>
    <row r="50" spans="2:7" x14ac:dyDescent="0.2">
      <c r="B50" s="80" t="s">
        <v>18</v>
      </c>
      <c r="C50" s="110" t="s">
        <v>374</v>
      </c>
      <c r="D50" s="110"/>
      <c r="E50" s="110"/>
      <c r="F50" s="287"/>
      <c r="G50" s="5"/>
    </row>
    <row r="51" spans="2:7" x14ac:dyDescent="0.2">
      <c r="B51" s="80" t="s">
        <v>23</v>
      </c>
      <c r="C51" s="110" t="s">
        <v>375</v>
      </c>
      <c r="D51" s="110"/>
      <c r="E51" s="110"/>
      <c r="F51" s="287"/>
      <c r="G51" s="5"/>
    </row>
    <row r="52" spans="2:7" ht="25.5" customHeight="1" x14ac:dyDescent="0.2">
      <c r="B52" s="246" t="s">
        <v>24</v>
      </c>
      <c r="C52" s="491" t="s">
        <v>376</v>
      </c>
      <c r="D52" s="495"/>
      <c r="E52" s="495"/>
      <c r="F52" s="495"/>
      <c r="G52" s="5"/>
    </row>
    <row r="53" spans="2:7" ht="14.25" x14ac:dyDescent="0.2">
      <c r="B53" s="80" t="s">
        <v>25</v>
      </c>
      <c r="C53" s="110" t="s">
        <v>190</v>
      </c>
      <c r="D53" s="296"/>
      <c r="E53" s="296"/>
      <c r="F53" s="296"/>
      <c r="G53" s="5"/>
    </row>
    <row r="54" spans="2:7" s="24" customFormat="1" x14ac:dyDescent="0.2">
      <c r="B54" s="80" t="s">
        <v>26</v>
      </c>
      <c r="C54" s="110" t="s">
        <v>191</v>
      </c>
      <c r="D54" s="110"/>
      <c r="E54" s="110"/>
      <c r="F54" s="297"/>
      <c r="G54" s="5"/>
    </row>
    <row r="55" spans="2:7" s="24" customFormat="1" x14ac:dyDescent="0.2">
      <c r="B55" s="80" t="s">
        <v>27</v>
      </c>
      <c r="C55" s="110" t="s">
        <v>192</v>
      </c>
      <c r="D55" s="110"/>
      <c r="E55" s="110"/>
      <c r="F55" s="297"/>
      <c r="G55" s="5"/>
    </row>
    <row r="56" spans="2:7" s="24" customFormat="1" x14ac:dyDescent="0.2">
      <c r="B56" s="80" t="s">
        <v>37</v>
      </c>
      <c r="C56" s="1" t="s">
        <v>400</v>
      </c>
      <c r="D56" s="110"/>
      <c r="E56" s="110"/>
      <c r="F56" s="297"/>
      <c r="G56" s="5"/>
    </row>
    <row r="57" spans="2:7" s="24" customFormat="1" x14ac:dyDescent="0.2">
      <c r="B57" s="33"/>
      <c r="C57" s="110"/>
      <c r="D57" s="110"/>
      <c r="E57" s="110"/>
      <c r="F57" s="297"/>
      <c r="G57" s="5"/>
    </row>
    <row r="58" spans="2:7" s="24" customFormat="1" x14ac:dyDescent="0.2">
      <c r="B58" s="80" t="s">
        <v>47</v>
      </c>
      <c r="C58" s="110" t="s">
        <v>48</v>
      </c>
      <c r="D58" s="110"/>
      <c r="E58" s="110"/>
      <c r="F58" s="297"/>
      <c r="G58" s="5"/>
    </row>
    <row r="59" spans="2:7" ht="13.5" thickBot="1" x14ac:dyDescent="0.25">
      <c r="B59" s="36" t="s">
        <v>28</v>
      </c>
      <c r="C59" s="181" t="s">
        <v>29</v>
      </c>
      <c r="D59" s="37"/>
      <c r="E59" s="37"/>
      <c r="F59" s="67"/>
      <c r="G59" s="38"/>
    </row>
    <row r="60" spans="2:7" x14ac:dyDescent="0.2">
      <c r="D60" s="1"/>
      <c r="E60" s="39"/>
      <c r="F60" s="1"/>
      <c r="G60" s="40"/>
    </row>
    <row r="61" spans="2:7" x14ac:dyDescent="0.2">
      <c r="E61" s="17"/>
    </row>
    <row r="66" spans="4:4" x14ac:dyDescent="0.2">
      <c r="D66" s="115"/>
    </row>
  </sheetData>
  <mergeCells count="7">
    <mergeCell ref="C52:F52"/>
    <mergeCell ref="B1:G1"/>
    <mergeCell ref="B3:G3"/>
    <mergeCell ref="B4:G4"/>
    <mergeCell ref="B8:G8"/>
    <mergeCell ref="B10:G10"/>
    <mergeCell ref="B5:G6"/>
  </mergeCells>
  <pageMargins left="0.75" right="0.75" top="0.74" bottom="0.7" header="0.5" footer="0.5"/>
  <pageSetup scale="7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opLeftCell="B1" zoomScale="90" zoomScaleNormal="90" workbookViewId="0">
      <selection activeCell="B12" sqref="B12:G73"/>
    </sheetView>
  </sheetViews>
  <sheetFormatPr defaultColWidth="9.140625" defaultRowHeight="12.75" x14ac:dyDescent="0.2"/>
  <cols>
    <col min="1" max="1" width="11.28515625" style="2" hidden="1" customWidth="1"/>
    <col min="2" max="2" width="4.42578125" style="2" customWidth="1"/>
    <col min="3" max="3" width="55.28515625" style="2" customWidth="1"/>
    <col min="4" max="4" width="21.28515625" style="2" customWidth="1"/>
    <col min="5" max="5" width="10.28515625" style="2" customWidth="1"/>
    <col min="6" max="6" width="17.28515625" style="2" customWidth="1"/>
    <col min="7" max="7" width="9.42578125" style="2" bestFit="1" customWidth="1"/>
    <col min="8" max="8" width="9.140625" style="2" customWidth="1"/>
    <col min="9" max="16384" width="9.140625" style="2"/>
  </cols>
  <sheetData>
    <row r="1" spans="1:7" ht="18.75" customHeight="1" x14ac:dyDescent="0.2">
      <c r="B1" s="452" t="s">
        <v>0</v>
      </c>
      <c r="C1" s="453"/>
      <c r="D1" s="453"/>
      <c r="E1" s="453"/>
      <c r="F1" s="453"/>
      <c r="G1" s="454"/>
    </row>
    <row r="2" spans="1:7" x14ac:dyDescent="0.2">
      <c r="B2" s="3"/>
      <c r="C2" s="4"/>
      <c r="D2" s="4"/>
      <c r="E2" s="4"/>
      <c r="F2" s="4"/>
      <c r="G2" s="41"/>
    </row>
    <row r="3" spans="1:7" ht="14.25" customHeight="1" x14ac:dyDescent="0.2">
      <c r="B3" s="455" t="s">
        <v>1</v>
      </c>
      <c r="C3" s="456"/>
      <c r="D3" s="456"/>
      <c r="E3" s="456"/>
      <c r="F3" s="456"/>
      <c r="G3" s="457"/>
    </row>
    <row r="4" spans="1:7" ht="15" customHeight="1" x14ac:dyDescent="0.2">
      <c r="B4" s="455" t="s">
        <v>2</v>
      </c>
      <c r="C4" s="456"/>
      <c r="D4" s="456"/>
      <c r="E4" s="456"/>
      <c r="F4" s="456"/>
      <c r="G4" s="457"/>
    </row>
    <row r="5" spans="1:7" ht="15" customHeight="1" x14ac:dyDescent="0.2">
      <c r="B5" s="458" t="s">
        <v>90</v>
      </c>
      <c r="C5" s="459"/>
      <c r="D5" s="459"/>
      <c r="E5" s="459"/>
      <c r="F5" s="459"/>
      <c r="G5" s="460"/>
    </row>
    <row r="6" spans="1:7" ht="15" customHeight="1" x14ac:dyDescent="0.2">
      <c r="B6" s="458"/>
      <c r="C6" s="459"/>
      <c r="D6" s="459"/>
      <c r="E6" s="459"/>
      <c r="F6" s="459"/>
      <c r="G6" s="460"/>
    </row>
    <row r="7" spans="1:7" x14ac:dyDescent="0.2">
      <c r="B7" s="3"/>
      <c r="C7" s="4"/>
      <c r="D7" s="4"/>
      <c r="E7" s="4"/>
      <c r="F7" s="4"/>
      <c r="G7" s="41"/>
    </row>
    <row r="8" spans="1:7" ht="12.75" customHeight="1" x14ac:dyDescent="0.2">
      <c r="B8" s="500" t="s">
        <v>150</v>
      </c>
      <c r="C8" s="501"/>
      <c r="D8" s="501"/>
      <c r="E8" s="501"/>
      <c r="F8" s="501"/>
      <c r="G8" s="502"/>
    </row>
    <row r="9" spans="1:7" x14ac:dyDescent="0.2">
      <c r="B9" s="3"/>
      <c r="C9" s="4"/>
      <c r="D9" s="42"/>
      <c r="E9" s="42"/>
      <c r="F9" s="4"/>
      <c r="G9" s="41"/>
    </row>
    <row r="10" spans="1:7" ht="14.25" customHeight="1" x14ac:dyDescent="0.2">
      <c r="B10" s="486" t="str">
        <f>"Monthly Portfolio Statement of the Quantum Gold Savings Fund for the period ended "&amp;TEXT(Index!C23,"mmmmmmmmmm dd, yyyy")</f>
        <v>Monthly Portfolio Statement of the Quantum Gold Savings Fund for the period ended June 30, 2016</v>
      </c>
      <c r="C10" s="499"/>
      <c r="D10" s="487"/>
      <c r="E10" s="487"/>
      <c r="F10" s="487"/>
      <c r="G10" s="488"/>
    </row>
    <row r="11" spans="1:7" ht="12" customHeight="1" thickBot="1" x14ac:dyDescent="0.25">
      <c r="B11" s="66"/>
      <c r="C11" s="37"/>
      <c r="D11" s="116"/>
      <c r="E11" s="116"/>
      <c r="F11" s="37"/>
      <c r="G11" s="117"/>
    </row>
    <row r="12" spans="1:7" s="247" customFormat="1" ht="24.75" customHeight="1" x14ac:dyDescent="0.25">
      <c r="B12" s="231" t="s">
        <v>30</v>
      </c>
      <c r="C12" s="232" t="s">
        <v>87</v>
      </c>
      <c r="D12" s="233" t="s">
        <v>98</v>
      </c>
      <c r="E12" s="232" t="s">
        <v>5</v>
      </c>
      <c r="F12" s="235" t="s">
        <v>149</v>
      </c>
      <c r="G12" s="236" t="s">
        <v>6</v>
      </c>
    </row>
    <row r="13" spans="1:7" x14ac:dyDescent="0.2">
      <c r="B13" s="46"/>
      <c r="C13" s="47"/>
      <c r="D13" s="130"/>
      <c r="E13" s="47"/>
      <c r="F13" s="47"/>
      <c r="G13" s="48"/>
    </row>
    <row r="14" spans="1:7" x14ac:dyDescent="0.2">
      <c r="A14" s="2" t="s">
        <v>166</v>
      </c>
      <c r="B14" s="46"/>
      <c r="C14" s="49" t="s">
        <v>180</v>
      </c>
      <c r="D14" s="130"/>
      <c r="E14" s="49"/>
      <c r="F14" s="49"/>
      <c r="G14" s="50"/>
    </row>
    <row r="15" spans="1:7" x14ac:dyDescent="0.2">
      <c r="B15" s="46"/>
      <c r="C15" s="49"/>
      <c r="D15" s="130"/>
      <c r="E15" s="49"/>
      <c r="F15" s="49"/>
      <c r="G15" s="50"/>
    </row>
    <row r="16" spans="1:7" x14ac:dyDescent="0.2">
      <c r="A16" s="2" t="s">
        <v>262</v>
      </c>
      <c r="B16" s="46">
        <v>1</v>
      </c>
      <c r="C16" s="10" t="s">
        <v>151</v>
      </c>
      <c r="D16" s="130" t="s">
        <v>139</v>
      </c>
      <c r="E16" s="118">
        <v>90442</v>
      </c>
      <c r="F16" s="111">
        <v>1243.4000000000001</v>
      </c>
      <c r="G16" s="16">
        <v>0.99780000000000002</v>
      </c>
    </row>
    <row r="17" spans="1:7" ht="12" customHeight="1" x14ac:dyDescent="0.2">
      <c r="B17" s="46"/>
      <c r="C17" s="14"/>
      <c r="D17" s="14"/>
      <c r="E17" s="119"/>
      <c r="F17" s="15"/>
      <c r="G17" s="51"/>
    </row>
    <row r="18" spans="1:7" s="24" customFormat="1" x14ac:dyDescent="0.2">
      <c r="B18" s="52"/>
      <c r="C18" s="21" t="s">
        <v>88</v>
      </c>
      <c r="D18" s="21"/>
      <c r="E18" s="120"/>
      <c r="F18" s="53">
        <v>1243.4000000000001</v>
      </c>
      <c r="G18" s="59">
        <v>0.99780000000000002</v>
      </c>
    </row>
    <row r="19" spans="1:7" s="24" customFormat="1" x14ac:dyDescent="0.2">
      <c r="B19" s="52"/>
      <c r="C19" s="21"/>
      <c r="D19" s="21"/>
      <c r="E19" s="21"/>
      <c r="F19" s="54"/>
      <c r="G19" s="55"/>
    </row>
    <row r="20" spans="1:7" s="24" customFormat="1" x14ac:dyDescent="0.2">
      <c r="B20" s="52"/>
      <c r="C20" s="21" t="s">
        <v>56</v>
      </c>
      <c r="D20" s="21"/>
      <c r="E20" s="21"/>
      <c r="F20" s="54"/>
      <c r="G20" s="55"/>
    </row>
    <row r="21" spans="1:7" s="24" customFormat="1" x14ac:dyDescent="0.2">
      <c r="B21" s="52"/>
      <c r="C21" s="21"/>
      <c r="D21" s="21"/>
      <c r="E21" s="21"/>
      <c r="F21" s="54"/>
      <c r="G21" s="55"/>
    </row>
    <row r="22" spans="1:7" s="24" customFormat="1" x14ac:dyDescent="0.2">
      <c r="B22" s="56" t="s">
        <v>32</v>
      </c>
      <c r="C22" s="21" t="s">
        <v>8</v>
      </c>
      <c r="D22" s="21"/>
      <c r="E22" s="207" t="s">
        <v>9</v>
      </c>
      <c r="F22" s="207" t="s">
        <v>9</v>
      </c>
      <c r="G22" s="208" t="s">
        <v>9</v>
      </c>
    </row>
    <row r="23" spans="1:7" s="24" customFormat="1" x14ac:dyDescent="0.2">
      <c r="B23" s="56" t="s">
        <v>33</v>
      </c>
      <c r="C23" s="21" t="s">
        <v>11</v>
      </c>
      <c r="D23" s="21"/>
      <c r="E23" s="207" t="s">
        <v>9</v>
      </c>
      <c r="F23" s="207" t="s">
        <v>9</v>
      </c>
      <c r="G23" s="208" t="s">
        <v>9</v>
      </c>
    </row>
    <row r="24" spans="1:7" s="24" customFormat="1" x14ac:dyDescent="0.2">
      <c r="B24" s="56" t="s">
        <v>34</v>
      </c>
      <c r="C24" s="9" t="s">
        <v>13</v>
      </c>
      <c r="D24" s="9"/>
      <c r="E24" s="207" t="s">
        <v>9</v>
      </c>
      <c r="F24" s="207" t="s">
        <v>9</v>
      </c>
      <c r="G24" s="208" t="s">
        <v>9</v>
      </c>
    </row>
    <row r="25" spans="1:7" s="24" customFormat="1" x14ac:dyDescent="0.2">
      <c r="B25" s="46"/>
      <c r="C25" s="21" t="s">
        <v>49</v>
      </c>
      <c r="D25" s="21"/>
      <c r="E25" s="57"/>
      <c r="F25" s="57" t="s">
        <v>9</v>
      </c>
      <c r="G25" s="58" t="s">
        <v>9</v>
      </c>
    </row>
    <row r="26" spans="1:7" s="24" customFormat="1" x14ac:dyDescent="0.2">
      <c r="B26" s="46"/>
      <c r="C26" s="21"/>
      <c r="D26" s="21"/>
      <c r="E26" s="21"/>
      <c r="F26" s="54"/>
      <c r="G26" s="55"/>
    </row>
    <row r="27" spans="1:7" s="24" customFormat="1" x14ac:dyDescent="0.2">
      <c r="B27" s="46"/>
      <c r="C27" s="21" t="s">
        <v>57</v>
      </c>
      <c r="D27" s="21"/>
      <c r="E27" s="57"/>
      <c r="F27" s="57"/>
      <c r="G27" s="58"/>
    </row>
    <row r="28" spans="1:7" s="24" customFormat="1" x14ac:dyDescent="0.2">
      <c r="B28" s="46"/>
      <c r="C28" s="21"/>
      <c r="D28" s="21"/>
      <c r="E28" s="57"/>
      <c r="F28" s="54"/>
      <c r="G28" s="58"/>
    </row>
    <row r="29" spans="1:7" s="24" customFormat="1" x14ac:dyDescent="0.2">
      <c r="A29" s="24" t="s">
        <v>357</v>
      </c>
      <c r="B29" s="56" t="s">
        <v>32</v>
      </c>
      <c r="C29" s="9" t="s">
        <v>82</v>
      </c>
      <c r="D29" s="9"/>
      <c r="E29" s="57"/>
      <c r="F29" s="163">
        <v>1.45</v>
      </c>
      <c r="G29" s="59">
        <v>1.1999999999999999E-3</v>
      </c>
    </row>
    <row r="30" spans="1:7" s="24" customFormat="1" x14ac:dyDescent="0.2">
      <c r="B30" s="46"/>
      <c r="C30" s="21"/>
      <c r="D30" s="21"/>
      <c r="E30" s="21"/>
      <c r="F30" s="54"/>
      <c r="G30" s="55"/>
    </row>
    <row r="31" spans="1:7" s="24" customFormat="1" x14ac:dyDescent="0.2">
      <c r="B31" s="46"/>
      <c r="C31" s="99" t="s">
        <v>83</v>
      </c>
      <c r="D31" s="99"/>
      <c r="E31" s="21"/>
      <c r="F31" s="54"/>
      <c r="G31" s="55"/>
    </row>
    <row r="32" spans="1:7" x14ac:dyDescent="0.2">
      <c r="B32" s="46"/>
      <c r="C32" s="14" t="s">
        <v>35</v>
      </c>
      <c r="D32" s="14"/>
      <c r="E32" s="21"/>
      <c r="F32" s="283">
        <v>1.2800000000000182</v>
      </c>
      <c r="G32" s="59">
        <v>9.9999999999997985E-4</v>
      </c>
    </row>
    <row r="33" spans="1:7" x14ac:dyDescent="0.2">
      <c r="B33" s="46"/>
      <c r="C33" s="21"/>
      <c r="D33" s="21"/>
      <c r="E33" s="21"/>
      <c r="F33" s="15"/>
      <c r="G33" s="51"/>
    </row>
    <row r="34" spans="1:7" x14ac:dyDescent="0.2">
      <c r="A34" s="2" t="s">
        <v>263</v>
      </c>
      <c r="B34" s="46"/>
      <c r="C34" s="121" t="s">
        <v>14</v>
      </c>
      <c r="D34" s="121"/>
      <c r="E34" s="60"/>
      <c r="F34" s="163">
        <v>1246.1300000000001</v>
      </c>
      <c r="G34" s="59">
        <v>1</v>
      </c>
    </row>
    <row r="35" spans="1:7" ht="13.5" thickBot="1" x14ac:dyDescent="0.25">
      <c r="B35" s="131"/>
      <c r="C35" s="132"/>
      <c r="D35" s="132"/>
      <c r="E35" s="132"/>
      <c r="F35" s="133"/>
      <c r="G35" s="134"/>
    </row>
    <row r="36" spans="1:7" x14ac:dyDescent="0.2">
      <c r="B36" s="29"/>
      <c r="C36" s="30"/>
      <c r="D36" s="30"/>
      <c r="E36" s="30"/>
      <c r="F36" s="31"/>
      <c r="G36" s="135"/>
    </row>
    <row r="37" spans="1:7" x14ac:dyDescent="0.2">
      <c r="B37" s="6" t="s">
        <v>15</v>
      </c>
      <c r="C37" s="42"/>
      <c r="D37" s="42"/>
      <c r="E37" s="42"/>
      <c r="F37" s="62"/>
      <c r="G37" s="41"/>
    </row>
    <row r="38" spans="1:7" ht="13.5" customHeight="1" x14ac:dyDescent="0.2">
      <c r="B38" s="33" t="s">
        <v>16</v>
      </c>
      <c r="C38" s="483" t="s">
        <v>372</v>
      </c>
      <c r="D38" s="483"/>
      <c r="E38" s="483"/>
      <c r="F38" s="483"/>
      <c r="G38" s="128"/>
    </row>
    <row r="39" spans="1:7" ht="14.25" customHeight="1" x14ac:dyDescent="0.2">
      <c r="B39" s="33" t="s">
        <v>17</v>
      </c>
      <c r="C39" s="110" t="s">
        <v>36</v>
      </c>
      <c r="D39" s="110"/>
      <c r="E39" s="287"/>
      <c r="F39" s="110"/>
      <c r="G39" s="35"/>
    </row>
    <row r="40" spans="1:7" s="184" customFormat="1" ht="25.5" x14ac:dyDescent="0.25">
      <c r="B40" s="34"/>
      <c r="C40" s="368" t="s">
        <v>20</v>
      </c>
      <c r="D40" s="365" t="s">
        <v>373</v>
      </c>
      <c r="E40" s="299"/>
      <c r="F40" s="361"/>
      <c r="G40" s="183"/>
    </row>
    <row r="41" spans="1:7" x14ac:dyDescent="0.2">
      <c r="A41" s="2" t="s">
        <v>248</v>
      </c>
      <c r="B41" s="33"/>
      <c r="C41" s="369" t="s">
        <v>21</v>
      </c>
      <c r="D41" s="367">
        <v>12.853</v>
      </c>
      <c r="E41" s="110"/>
      <c r="F41" s="359"/>
      <c r="G41" s="141"/>
    </row>
    <row r="42" spans="1:7" x14ac:dyDescent="0.2">
      <c r="B42" s="63" t="s">
        <v>18</v>
      </c>
      <c r="C42" s="287" t="s">
        <v>385</v>
      </c>
      <c r="D42" s="298"/>
      <c r="E42" s="298"/>
      <c r="F42" s="110"/>
      <c r="G42" s="177"/>
    </row>
    <row r="43" spans="1:7" x14ac:dyDescent="0.2">
      <c r="B43" s="64" t="s">
        <v>23</v>
      </c>
      <c r="C43" s="483" t="s">
        <v>375</v>
      </c>
      <c r="D43" s="483"/>
      <c r="E43" s="483"/>
      <c r="F43" s="110"/>
      <c r="G43" s="35"/>
    </row>
    <row r="44" spans="1:7" ht="27" customHeight="1" x14ac:dyDescent="0.2">
      <c r="B44" s="34" t="s">
        <v>24</v>
      </c>
      <c r="C44" s="484" t="s">
        <v>401</v>
      </c>
      <c r="D44" s="484"/>
      <c r="E44" s="484"/>
      <c r="F44" s="484"/>
      <c r="G44" s="35"/>
    </row>
    <row r="45" spans="1:7" ht="12" customHeight="1" x14ac:dyDescent="0.2">
      <c r="B45" s="109" t="s">
        <v>25</v>
      </c>
      <c r="C45" s="110" t="s">
        <v>190</v>
      </c>
      <c r="D45" s="359"/>
      <c r="E45" s="359"/>
      <c r="F45" s="359"/>
      <c r="G45" s="35"/>
    </row>
    <row r="46" spans="1:7" x14ac:dyDescent="0.2">
      <c r="B46" s="109" t="s">
        <v>26</v>
      </c>
      <c r="C46" s="1" t="s">
        <v>359</v>
      </c>
      <c r="D46" s="359"/>
      <c r="E46" s="359"/>
      <c r="F46" s="359"/>
      <c r="G46" s="35"/>
    </row>
    <row r="47" spans="1:7" x14ac:dyDescent="0.2">
      <c r="B47" s="109" t="s">
        <v>27</v>
      </c>
      <c r="C47" s="110" t="s">
        <v>191</v>
      </c>
      <c r="D47" s="359"/>
      <c r="E47" s="359"/>
      <c r="F47" s="359"/>
      <c r="G47" s="35"/>
    </row>
    <row r="48" spans="1:7" x14ac:dyDescent="0.2">
      <c r="B48" s="109" t="s">
        <v>37</v>
      </c>
      <c r="C48" s="110" t="s">
        <v>192</v>
      </c>
      <c r="D48" s="359"/>
      <c r="E48" s="359"/>
      <c r="F48" s="359"/>
      <c r="G48" s="35"/>
    </row>
    <row r="49" spans="2:7" x14ac:dyDescent="0.2">
      <c r="B49" s="109" t="s">
        <v>53</v>
      </c>
      <c r="C49" s="1" t="s">
        <v>402</v>
      </c>
      <c r="D49" s="359"/>
      <c r="E49" s="359"/>
      <c r="F49" s="359"/>
      <c r="G49" s="35"/>
    </row>
    <row r="50" spans="2:7" ht="17.25" customHeight="1" x14ac:dyDescent="0.2">
      <c r="B50" s="109"/>
      <c r="C50" s="110"/>
      <c r="D50" s="359"/>
      <c r="E50" s="359"/>
      <c r="F50" s="359"/>
      <c r="G50" s="35"/>
    </row>
    <row r="51" spans="2:7" ht="17.25" customHeight="1" x14ac:dyDescent="0.2">
      <c r="B51" s="80" t="s">
        <v>47</v>
      </c>
      <c r="C51" s="110" t="s">
        <v>48</v>
      </c>
      <c r="D51" s="285"/>
      <c r="E51" s="285"/>
      <c r="F51" s="285"/>
      <c r="G51" s="128"/>
    </row>
    <row r="52" spans="2:7" ht="17.25" customHeight="1" thickBot="1" x14ac:dyDescent="0.25">
      <c r="B52" s="122"/>
      <c r="C52" s="123"/>
      <c r="D52" s="123"/>
      <c r="E52" s="37"/>
      <c r="F52" s="37"/>
      <c r="G52" s="65"/>
    </row>
  </sheetData>
  <mergeCells count="9">
    <mergeCell ref="C44:F44"/>
    <mergeCell ref="B1:G1"/>
    <mergeCell ref="B3:G3"/>
    <mergeCell ref="B4:G4"/>
    <mergeCell ref="B10:G10"/>
    <mergeCell ref="C38:F38"/>
    <mergeCell ref="B8:G8"/>
    <mergeCell ref="C43:E43"/>
    <mergeCell ref="B5:G6"/>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Index</vt:lpstr>
      <vt:lpstr>QLTEF</vt:lpstr>
      <vt:lpstr>QLF</vt:lpstr>
      <vt:lpstr>QDBF</vt:lpstr>
      <vt:lpstr>QGF</vt:lpstr>
      <vt:lpstr>QIF</vt:lpstr>
      <vt:lpstr>QTSF</vt:lpstr>
      <vt:lpstr>QEFOF</vt:lpstr>
      <vt:lpstr>QGSF</vt:lpstr>
      <vt:lpstr>QMAF</vt:lpstr>
      <vt:lpstr>Index</vt:lpstr>
      <vt:lpstr>QDBF!Print_Area</vt:lpstr>
      <vt:lpstr>QGF!Print_Area</vt:lpstr>
      <vt:lpstr>QLF!Print_Area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Dharmesh Parmar</cp:lastModifiedBy>
  <cp:lastPrinted>2013-10-10T06:43:03Z</cp:lastPrinted>
  <dcterms:created xsi:type="dcterms:W3CDTF">2011-04-08T11:12:07Z</dcterms:created>
  <dcterms:modified xsi:type="dcterms:W3CDTF">2016-08-24T07:09:24Z</dcterms:modified>
</cp:coreProperties>
</file>